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896" windowWidth="23052" windowHeight="4944" firstSheet="1" activeTab="1"/>
  </bookViews>
  <sheets>
    <sheet name="Приложение №5" sheetId="2" r:id="rId1"/>
    <sheet name="Приложение №2" sheetId="7" r:id="rId2"/>
  </sheets>
  <calcPr calcId="145621"/>
</workbook>
</file>

<file path=xl/calcChain.xml><?xml version="1.0" encoding="utf-8"?>
<calcChain xmlns="http://schemas.openxmlformats.org/spreadsheetml/2006/main">
  <c r="F24" i="7" l="1"/>
  <c r="F22" i="7"/>
  <c r="F16" i="7"/>
  <c r="F15" i="7"/>
  <c r="F13" i="7"/>
  <c r="G24" i="7" l="1"/>
  <c r="G23" i="7"/>
  <c r="G22" i="7"/>
  <c r="G21" i="7"/>
  <c r="G20" i="7"/>
  <c r="G19" i="7"/>
  <c r="G14" i="7"/>
  <c r="G12" i="7"/>
  <c r="G11" i="7"/>
  <c r="G10" i="7"/>
  <c r="G8" i="7" l="1"/>
  <c r="G26" i="7" l="1"/>
  <c r="G18" i="7"/>
  <c r="G15" i="7"/>
  <c r="E27" i="7" l="1"/>
  <c r="G9" i="7" l="1"/>
  <c r="G16" i="7" l="1"/>
  <c r="G13" i="7" l="1"/>
  <c r="G17" i="7"/>
  <c r="G27" i="7" l="1"/>
  <c r="I27" i="7"/>
  <c r="H27" i="7"/>
  <c r="D27" i="7" l="1"/>
  <c r="C27" i="7"/>
  <c r="F25" i="7"/>
  <c r="F28" i="2" l="1"/>
  <c r="G10" i="2" l="1"/>
  <c r="G25" i="2" l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8" i="2"/>
  <c r="F9" i="2"/>
  <c r="G9" i="2" s="1"/>
  <c r="F26" i="2" l="1"/>
  <c r="G26" i="2"/>
  <c r="J25" i="2"/>
  <c r="J24" i="2"/>
  <c r="J23" i="2"/>
  <c r="J22" i="2"/>
  <c r="J21" i="2"/>
  <c r="J20" i="2"/>
  <c r="J19" i="2"/>
  <c r="J12" i="2"/>
  <c r="J11" i="2"/>
  <c r="J10" i="2"/>
  <c r="J26" i="2" l="1"/>
  <c r="H26" i="2"/>
  <c r="I26" i="2" l="1"/>
  <c r="D26" i="2"/>
  <c r="C26" i="2"/>
  <c r="E26" i="2" l="1"/>
  <c r="F27" i="7"/>
</calcChain>
</file>

<file path=xl/sharedStrings.xml><?xml version="1.0" encoding="utf-8"?>
<sst xmlns="http://schemas.openxmlformats.org/spreadsheetml/2006/main" count="98" uniqueCount="53">
  <si>
    <t>17.</t>
  </si>
  <si>
    <t>15.</t>
  </si>
  <si>
    <t>14.</t>
  </si>
  <si>
    <t>13.</t>
  </si>
  <si>
    <t>12.</t>
  </si>
  <si>
    <t>11.</t>
  </si>
  <si>
    <t>10.</t>
  </si>
  <si>
    <t>3.</t>
  </si>
  <si>
    <t>2.</t>
  </si>
  <si>
    <t>1.</t>
  </si>
  <si>
    <t>2016г</t>
  </si>
  <si>
    <t>2015г</t>
  </si>
  <si>
    <t>2014г</t>
  </si>
  <si>
    <t>16.</t>
  </si>
  <si>
    <t>Приложение №5</t>
  </si>
  <si>
    <t xml:space="preserve">к решению городской Думы </t>
  </si>
  <si>
    <t>от   2013г  №</t>
  </si>
  <si>
    <t xml:space="preserve">Распределение бюджетных ассигнований на реализацию 
муниципальных и ведомственных программ  </t>
  </si>
  <si>
    <t>поправка</t>
  </si>
  <si>
    <t xml:space="preserve">Муниципальная программа "Безопасность жизнедеятельности в г. Балабаново на 2014-2016 годы" </t>
  </si>
  <si>
    <t>4.</t>
  </si>
  <si>
    <t>5.</t>
  </si>
  <si>
    <t>Муниципальная программа «Профилактика терроризма и  противодействие экстремизму на территории городского поселения «Город Балабаново» на 2014-2016 годы»</t>
  </si>
  <si>
    <t>6.</t>
  </si>
  <si>
    <t>7.</t>
  </si>
  <si>
    <t>Муниципальная программа "Кадровая политика в г. Балабаново на 2014-2016годы."</t>
  </si>
  <si>
    <t>8.</t>
  </si>
  <si>
    <t>Ведомственая целевая программа "Развитие дорожного хозяйства и систем инженерной инфраструктуры МО "Город Балабаново" на 2014 год"</t>
  </si>
  <si>
    <t>9.</t>
  </si>
  <si>
    <t>Муниципальная программа "Благоустройство городского поселения "Город Балабаново" на 2014-2016 годы."</t>
  </si>
  <si>
    <t>Муниципальная программа "Капитальный ремонт многоквартирных жилых домов городского поселения "Город Балабаново на 2014-2016 годы"</t>
  </si>
  <si>
    <t>Муниципальная программа "Молодежная политика  города Балабаново на 2014-2016 годы."</t>
  </si>
  <si>
    <t>Муниципальная программа "Развитие библиотечного обслуживания населения на 2014-2016 годы"</t>
  </si>
  <si>
    <t>Муниципальная программа "Культурная политика  в городе Балабаново на 2014-2016 годы."</t>
  </si>
  <si>
    <t>Муниципальная программа "Старшее поколение на 2014-2016 годы."</t>
  </si>
  <si>
    <t>Муниципальная программа "Дети в семье города Балабаново на 2014-2016 годы"</t>
  </si>
  <si>
    <t>Муниципальная программа "Развитие физической культуры и спорта в городе Балабаново на 2014-2016 годы."</t>
  </si>
  <si>
    <t>18.</t>
  </si>
  <si>
    <t>Муниципальная программа "Информационная политика. Развитие СМИ в городе Балабаново на 2014-2016 годы"</t>
  </si>
  <si>
    <t>ИТОГО</t>
  </si>
  <si>
    <t xml:space="preserve">Муниципальная программа «Энергосбережение  и повышение энергетической эффективности в системах коммунальной инфраструктуры на территории городского поселения «Город Балабаново" на 2014-2016 годы" </t>
  </si>
  <si>
    <t>Муниципальная программа «Выборы» на 2014-2016 годы"</t>
  </si>
  <si>
    <t>Муниципальная программа "Формирование установок толерантного сознания в г. Балабаново на 2014-2016 годы."</t>
  </si>
  <si>
    <t xml:space="preserve"> Муниципальная программа "Комплексные меры противодействия злоупотреблению наркотиками и другим асоциальным явлениям в молодежной среде в ГП "Город Балабаново" на 2014-2016годы"</t>
  </si>
  <si>
    <t xml:space="preserve">Муниципальная программа "Управление муниципальным имуществом муниципального образования "Город Балабаново на 2014-2016 годы" </t>
  </si>
  <si>
    <t>тыс.руб.</t>
  </si>
  <si>
    <t>2014г изм</t>
  </si>
  <si>
    <t>Откл</t>
  </si>
  <si>
    <t>2014г с поправкой</t>
  </si>
  <si>
    <t>19.</t>
  </si>
  <si>
    <t>Приложение №2</t>
  </si>
  <si>
    <t xml:space="preserve">Ведомственная программа "Комплексное развитие систем коммунальной инфраструктуры и схемы теплоснабжения" </t>
  </si>
  <si>
    <t>от 18  декабря  2014г  № 75 -д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</si>
</sst>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name val="Arial"/>
      <family val="2"/>
      <charset val="204"/>
    </font>
    <font>
      <b/>
      <i/>
      <sz val="9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1" fontId="0" fillId="0" borderId="2" xfId="0" applyNumberForma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4" xfId="0" applyFont="1" applyFill="1" applyBorder="1"/>
    <xf numFmtId="0" fontId="7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center" wrapText="1"/>
    </xf>
    <xf numFmtId="1" fontId="0" fillId="0" borderId="1" xfId="0" applyNumberFormat="1" applyFill="1" applyBorder="1" applyAlignment="1">
      <alignment horizontal="center"/>
    </xf>
    <xf numFmtId="0" fontId="8" fillId="0" borderId="1" xfId="0" applyFont="1" applyFill="1" applyBorder="1" applyAlignment="1"/>
    <xf numFmtId="1" fontId="8" fillId="0" borderId="1" xfId="0" applyNumberFormat="1" applyFont="1" applyFill="1" applyBorder="1" applyAlignment="1"/>
    <xf numFmtId="1" fontId="0" fillId="0" borderId="0" xfId="0" applyNumberFormat="1" applyFill="1"/>
    <xf numFmtId="0" fontId="2" fillId="0" borderId="0" xfId="0" applyFont="1" applyFill="1" applyAlignment="1">
      <alignment horizontal="right"/>
    </xf>
    <xf numFmtId="0" fontId="0" fillId="0" borderId="0" xfId="0" applyFont="1" applyFill="1"/>
    <xf numFmtId="0" fontId="10" fillId="0" borderId="0" xfId="0" applyFont="1" applyFill="1"/>
    <xf numFmtId="0" fontId="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center" wrapText="1"/>
    </xf>
    <xf numFmtId="1" fontId="0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1" fontId="13" fillId="0" borderId="1" xfId="0" applyNumberFormat="1" applyFont="1" applyFill="1" applyBorder="1" applyAlignment="1"/>
    <xf numFmtId="1" fontId="0" fillId="0" borderId="0" xfId="0" applyNumberFormat="1" applyFont="1" applyFill="1"/>
    <xf numFmtId="1" fontId="9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2" fillId="0" borderId="4" xfId="0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A14" workbookViewId="0">
      <selection activeCell="A14" sqref="A1:XFD1048576"/>
    </sheetView>
  </sheetViews>
  <sheetFormatPr defaultColWidth="8.88671875" defaultRowHeight="14.4" x14ac:dyDescent="0.3"/>
  <cols>
    <col min="1" max="1" width="4.33203125" style="1" customWidth="1"/>
    <col min="2" max="2" width="47.33203125" style="1" customWidth="1"/>
    <col min="3" max="3" width="13.5546875" style="1" hidden="1" customWidth="1"/>
    <col min="4" max="4" width="12.88671875" style="1" hidden="1" customWidth="1"/>
    <col min="5" max="5" width="11.6640625" style="1" customWidth="1"/>
    <col min="6" max="6" width="10.6640625" style="1" customWidth="1"/>
    <col min="7" max="7" width="12.33203125" style="1" customWidth="1"/>
    <col min="8" max="8" width="12.6640625" style="1" customWidth="1"/>
    <col min="9" max="9" width="11.88671875" style="1" customWidth="1"/>
    <col min="10" max="16384" width="8.88671875" style="1"/>
  </cols>
  <sheetData>
    <row r="1" spans="1:10" x14ac:dyDescent="0.3">
      <c r="E1" s="1" t="s">
        <v>14</v>
      </c>
    </row>
    <row r="2" spans="1:10" x14ac:dyDescent="0.3">
      <c r="E2" s="1" t="s">
        <v>15</v>
      </c>
    </row>
    <row r="3" spans="1:10" x14ac:dyDescent="0.3">
      <c r="E3" s="1" t="s">
        <v>16</v>
      </c>
    </row>
    <row r="5" spans="1:10" ht="44.4" customHeight="1" x14ac:dyDescent="0.3">
      <c r="A5" s="49" t="s">
        <v>17</v>
      </c>
      <c r="B5" s="49"/>
      <c r="C5" s="49"/>
      <c r="D5" s="49"/>
      <c r="E5" s="49"/>
      <c r="F5" s="49"/>
      <c r="G5" s="49"/>
      <c r="H5" s="49"/>
      <c r="I5" s="49"/>
    </row>
    <row r="6" spans="1:10" ht="15.6" x14ac:dyDescent="0.3">
      <c r="A6" s="2"/>
      <c r="E6" s="3"/>
      <c r="F6" s="3"/>
      <c r="G6" s="3"/>
      <c r="H6" s="3"/>
      <c r="I6" s="25" t="s">
        <v>45</v>
      </c>
    </row>
    <row r="7" spans="1:10" x14ac:dyDescent="0.3">
      <c r="A7" s="4"/>
      <c r="B7" s="4"/>
      <c r="C7" s="5">
        <v>2013</v>
      </c>
      <c r="D7" s="5" t="s">
        <v>18</v>
      </c>
      <c r="E7" s="5" t="s">
        <v>12</v>
      </c>
      <c r="F7" s="5" t="s">
        <v>46</v>
      </c>
      <c r="G7" s="5" t="s">
        <v>47</v>
      </c>
      <c r="H7" s="5" t="s">
        <v>11</v>
      </c>
      <c r="I7" s="5" t="s">
        <v>10</v>
      </c>
    </row>
    <row r="8" spans="1:10" ht="32.25" customHeight="1" x14ac:dyDescent="0.3">
      <c r="A8" s="6" t="s">
        <v>9</v>
      </c>
      <c r="B8" s="7" t="s">
        <v>41</v>
      </c>
      <c r="C8" s="8">
        <v>18252718</v>
      </c>
      <c r="D8" s="8"/>
      <c r="E8" s="8">
        <v>1665</v>
      </c>
      <c r="F8" s="8">
        <v>1665</v>
      </c>
      <c r="G8" s="8">
        <f>+F8-E8</f>
        <v>0</v>
      </c>
      <c r="H8" s="8">
        <v>720</v>
      </c>
      <c r="I8" s="8">
        <v>730</v>
      </c>
    </row>
    <row r="9" spans="1:10" ht="41.4" customHeight="1" x14ac:dyDescent="0.3">
      <c r="A9" s="6" t="s">
        <v>8</v>
      </c>
      <c r="B9" s="9" t="s">
        <v>19</v>
      </c>
      <c r="C9" s="8">
        <v>8822474</v>
      </c>
      <c r="D9" s="8">
        <v>198079</v>
      </c>
      <c r="E9" s="8">
        <v>5907</v>
      </c>
      <c r="F9" s="8">
        <f>5774+1925</f>
        <v>7699</v>
      </c>
      <c r="G9" s="8">
        <f t="shared" ref="G9:G25" si="0">+F9-E9</f>
        <v>1792</v>
      </c>
      <c r="H9" s="8">
        <v>5941</v>
      </c>
      <c r="I9" s="8">
        <v>5980</v>
      </c>
    </row>
    <row r="10" spans="1:10" ht="36" customHeight="1" x14ac:dyDescent="0.3">
      <c r="A10" s="6" t="s">
        <v>7</v>
      </c>
      <c r="B10" s="10" t="s">
        <v>42</v>
      </c>
      <c r="C10" s="6">
        <v>697000</v>
      </c>
      <c r="D10" s="6"/>
      <c r="E10" s="8">
        <v>31</v>
      </c>
      <c r="F10" s="8">
        <v>31</v>
      </c>
      <c r="G10" s="8">
        <f>+E10-F10</f>
        <v>0</v>
      </c>
      <c r="H10" s="8">
        <v>32</v>
      </c>
      <c r="I10" s="8">
        <v>32</v>
      </c>
      <c r="J10" s="24">
        <f>+E10</f>
        <v>31</v>
      </c>
    </row>
    <row r="11" spans="1:10" ht="48" x14ac:dyDescent="0.3">
      <c r="A11" s="6" t="s">
        <v>20</v>
      </c>
      <c r="B11" s="11" t="s">
        <v>43</v>
      </c>
      <c r="C11" s="6">
        <v>355000</v>
      </c>
      <c r="D11" s="6"/>
      <c r="E11" s="8">
        <v>97</v>
      </c>
      <c r="F11" s="8">
        <v>92</v>
      </c>
      <c r="G11" s="8">
        <f t="shared" si="0"/>
        <v>-5</v>
      </c>
      <c r="H11" s="8">
        <v>92</v>
      </c>
      <c r="I11" s="8">
        <v>92</v>
      </c>
      <c r="J11" s="24">
        <f>+E11</f>
        <v>97</v>
      </c>
    </row>
    <row r="12" spans="1:10" ht="53.4" customHeight="1" x14ac:dyDescent="0.3">
      <c r="A12" s="6" t="s">
        <v>21</v>
      </c>
      <c r="B12" s="12" t="s">
        <v>22</v>
      </c>
      <c r="C12" s="6">
        <v>1184000</v>
      </c>
      <c r="D12" s="6"/>
      <c r="E12" s="8">
        <v>118</v>
      </c>
      <c r="F12" s="8">
        <v>18</v>
      </c>
      <c r="G12" s="8">
        <f t="shared" si="0"/>
        <v>-100</v>
      </c>
      <c r="H12" s="8">
        <v>124</v>
      </c>
      <c r="I12" s="8">
        <v>124</v>
      </c>
      <c r="J12" s="24">
        <f>+E12</f>
        <v>118</v>
      </c>
    </row>
    <row r="13" spans="1:10" ht="36.6" x14ac:dyDescent="0.3">
      <c r="A13" s="6" t="s">
        <v>23</v>
      </c>
      <c r="B13" s="10" t="s">
        <v>44</v>
      </c>
      <c r="C13" s="6">
        <v>3715000</v>
      </c>
      <c r="D13" s="6"/>
      <c r="E13" s="8">
        <v>34920</v>
      </c>
      <c r="F13" s="8">
        <v>29718</v>
      </c>
      <c r="G13" s="8">
        <f t="shared" si="0"/>
        <v>-5202</v>
      </c>
      <c r="H13" s="8">
        <v>18950</v>
      </c>
      <c r="I13" s="6">
        <v>20015</v>
      </c>
    </row>
    <row r="14" spans="1:10" ht="20.399999999999999" x14ac:dyDescent="0.3">
      <c r="A14" s="6" t="s">
        <v>24</v>
      </c>
      <c r="B14" s="13" t="s">
        <v>25</v>
      </c>
      <c r="C14" s="6">
        <v>34000</v>
      </c>
      <c r="D14" s="6"/>
      <c r="E14" s="8">
        <v>6531</v>
      </c>
      <c r="F14" s="8">
        <v>6486</v>
      </c>
      <c r="G14" s="8">
        <f t="shared" si="0"/>
        <v>-45</v>
      </c>
      <c r="H14" s="8">
        <v>5945</v>
      </c>
      <c r="I14" s="8">
        <v>5977</v>
      </c>
    </row>
    <row r="15" spans="1:10" ht="36.6" x14ac:dyDescent="0.3">
      <c r="A15" s="6" t="s">
        <v>26</v>
      </c>
      <c r="B15" s="9" t="s">
        <v>27</v>
      </c>
      <c r="C15" s="8">
        <v>4240659</v>
      </c>
      <c r="D15" s="8">
        <v>815783</v>
      </c>
      <c r="E15" s="8">
        <v>31572</v>
      </c>
      <c r="F15" s="8">
        <v>31311</v>
      </c>
      <c r="G15" s="8">
        <f t="shared" si="0"/>
        <v>-261</v>
      </c>
      <c r="H15" s="8"/>
      <c r="I15" s="8"/>
    </row>
    <row r="16" spans="1:10" ht="24.6" x14ac:dyDescent="0.3">
      <c r="A16" s="6" t="s">
        <v>28</v>
      </c>
      <c r="B16" s="9" t="s">
        <v>29</v>
      </c>
      <c r="C16" s="8">
        <v>1289357</v>
      </c>
      <c r="D16" s="8"/>
      <c r="E16" s="8">
        <v>36516</v>
      </c>
      <c r="F16" s="8">
        <v>32908</v>
      </c>
      <c r="G16" s="8">
        <f t="shared" si="0"/>
        <v>-3608</v>
      </c>
      <c r="H16" s="8">
        <v>31053</v>
      </c>
      <c r="I16" s="8">
        <v>34421</v>
      </c>
    </row>
    <row r="17" spans="1:10" ht="36.6" x14ac:dyDescent="0.3">
      <c r="A17" s="14" t="s">
        <v>6</v>
      </c>
      <c r="B17" s="9" t="s">
        <v>30</v>
      </c>
      <c r="C17" s="8">
        <v>7361000</v>
      </c>
      <c r="D17" s="8"/>
      <c r="E17" s="8">
        <v>11881</v>
      </c>
      <c r="F17" s="8">
        <v>9813</v>
      </c>
      <c r="G17" s="8">
        <f t="shared" si="0"/>
        <v>-2068</v>
      </c>
      <c r="H17" s="8">
        <v>5677</v>
      </c>
      <c r="I17" s="8">
        <v>2710</v>
      </c>
    </row>
    <row r="18" spans="1:10" ht="48.75" customHeight="1" x14ac:dyDescent="0.3">
      <c r="A18" s="6" t="s">
        <v>5</v>
      </c>
      <c r="B18" s="15" t="s">
        <v>40</v>
      </c>
      <c r="C18" s="8">
        <v>4163342</v>
      </c>
      <c r="D18" s="8"/>
      <c r="E18" s="8">
        <v>6000</v>
      </c>
      <c r="F18" s="8">
        <v>3000</v>
      </c>
      <c r="G18" s="8">
        <f t="shared" si="0"/>
        <v>-3000</v>
      </c>
      <c r="H18" s="8">
        <v>5000</v>
      </c>
      <c r="I18" s="8">
        <v>5800</v>
      </c>
    </row>
    <row r="19" spans="1:10" ht="24" x14ac:dyDescent="0.3">
      <c r="A19" s="6" t="s">
        <v>4</v>
      </c>
      <c r="B19" s="16" t="s">
        <v>31</v>
      </c>
      <c r="C19" s="8">
        <v>24685917</v>
      </c>
      <c r="D19" s="8">
        <v>1107331</v>
      </c>
      <c r="E19" s="8">
        <v>682</v>
      </c>
      <c r="F19" s="8">
        <v>648</v>
      </c>
      <c r="G19" s="8">
        <f t="shared" si="0"/>
        <v>-34</v>
      </c>
      <c r="H19" s="8">
        <v>714</v>
      </c>
      <c r="I19" s="8">
        <v>714</v>
      </c>
      <c r="J19" s="24">
        <f t="shared" ref="J19:J25" si="1">+E19</f>
        <v>682</v>
      </c>
    </row>
    <row r="20" spans="1:10" ht="20.399999999999999" x14ac:dyDescent="0.3">
      <c r="A20" s="6" t="s">
        <v>3</v>
      </c>
      <c r="B20" s="13" t="s">
        <v>32</v>
      </c>
      <c r="C20" s="8"/>
      <c r="D20" s="8"/>
      <c r="E20" s="8">
        <v>4706</v>
      </c>
      <c r="F20" s="8">
        <v>4347</v>
      </c>
      <c r="G20" s="8">
        <f t="shared" si="0"/>
        <v>-359</v>
      </c>
      <c r="H20" s="8">
        <v>4777</v>
      </c>
      <c r="I20" s="8">
        <v>4803</v>
      </c>
      <c r="J20" s="24">
        <f t="shared" si="1"/>
        <v>4706</v>
      </c>
    </row>
    <row r="21" spans="1:10" ht="21.6" x14ac:dyDescent="0.3">
      <c r="A21" s="6" t="s">
        <v>2</v>
      </c>
      <c r="B21" s="17" t="s">
        <v>33</v>
      </c>
      <c r="C21" s="8"/>
      <c r="D21" s="8"/>
      <c r="E21" s="8">
        <v>9749</v>
      </c>
      <c r="F21" s="8">
        <v>9556</v>
      </c>
      <c r="G21" s="8">
        <f t="shared" si="0"/>
        <v>-193</v>
      </c>
      <c r="H21" s="8">
        <v>9901</v>
      </c>
      <c r="I21" s="8">
        <v>9994</v>
      </c>
      <c r="J21" s="24">
        <f t="shared" si="1"/>
        <v>9749</v>
      </c>
    </row>
    <row r="22" spans="1:10" x14ac:dyDescent="0.3">
      <c r="A22" s="6" t="s">
        <v>1</v>
      </c>
      <c r="B22" s="18" t="s">
        <v>34</v>
      </c>
      <c r="C22" s="8"/>
      <c r="D22" s="8"/>
      <c r="E22" s="8">
        <v>330</v>
      </c>
      <c r="F22" s="8">
        <v>330</v>
      </c>
      <c r="G22" s="8">
        <f t="shared" si="0"/>
        <v>0</v>
      </c>
      <c r="H22" s="8">
        <v>345</v>
      </c>
      <c r="I22" s="8">
        <v>345</v>
      </c>
      <c r="J22" s="24">
        <f t="shared" si="1"/>
        <v>330</v>
      </c>
    </row>
    <row r="23" spans="1:10" ht="24" x14ac:dyDescent="0.3">
      <c r="A23" s="6" t="s">
        <v>13</v>
      </c>
      <c r="B23" s="19" t="s">
        <v>35</v>
      </c>
      <c r="C23" s="8">
        <v>12942380</v>
      </c>
      <c r="D23" s="8"/>
      <c r="E23" s="8">
        <v>975</v>
      </c>
      <c r="F23" s="8">
        <v>875</v>
      </c>
      <c r="G23" s="8">
        <f t="shared" si="0"/>
        <v>-100</v>
      </c>
      <c r="H23" s="8">
        <v>1023</v>
      </c>
      <c r="I23" s="8">
        <v>1023</v>
      </c>
      <c r="J23" s="24">
        <f t="shared" si="1"/>
        <v>975</v>
      </c>
    </row>
    <row r="24" spans="1:10" ht="30.6" x14ac:dyDescent="0.3">
      <c r="A24" s="6" t="s">
        <v>0</v>
      </c>
      <c r="B24" s="20" t="s">
        <v>36</v>
      </c>
      <c r="C24" s="6">
        <v>48618000</v>
      </c>
      <c r="D24" s="8">
        <v>2321451</v>
      </c>
      <c r="E24" s="8">
        <v>19488</v>
      </c>
      <c r="F24" s="8">
        <v>14842</v>
      </c>
      <c r="G24" s="8">
        <f t="shared" si="0"/>
        <v>-4646</v>
      </c>
      <c r="H24" s="8">
        <v>14324</v>
      </c>
      <c r="I24" s="8">
        <v>14514</v>
      </c>
      <c r="J24" s="24">
        <f t="shared" si="1"/>
        <v>19488</v>
      </c>
    </row>
    <row r="25" spans="1:10" ht="24" x14ac:dyDescent="0.3">
      <c r="A25" s="4" t="s">
        <v>37</v>
      </c>
      <c r="B25" s="11" t="s">
        <v>38</v>
      </c>
      <c r="C25" s="6">
        <v>35489000</v>
      </c>
      <c r="D25" s="8">
        <v>1642816</v>
      </c>
      <c r="E25" s="8">
        <v>4125</v>
      </c>
      <c r="F25" s="8">
        <v>3917</v>
      </c>
      <c r="G25" s="8">
        <f t="shared" si="0"/>
        <v>-208</v>
      </c>
      <c r="H25" s="8">
        <v>3900</v>
      </c>
      <c r="I25" s="21">
        <v>3987</v>
      </c>
      <c r="J25" s="24">
        <f t="shared" si="1"/>
        <v>4125</v>
      </c>
    </row>
    <row r="26" spans="1:10" x14ac:dyDescent="0.3">
      <c r="A26" s="4"/>
      <c r="B26" s="22" t="s">
        <v>39</v>
      </c>
      <c r="C26" s="23">
        <f>+C8+C9+C10+C11+C12+C13+C14+C15+C16+C17+C18+C19+C23+C24+C25</f>
        <v>171849847</v>
      </c>
      <c r="D26" s="23">
        <f>+D8+D9+D10+D11+D12+D13+D14+D15+D16+D17+D18+D19+D23+D24+D25</f>
        <v>6085460</v>
      </c>
      <c r="E26" s="23">
        <f t="shared" ref="E26:J26" si="2">SUM(E8:E25)</f>
        <v>175293</v>
      </c>
      <c r="F26" s="23">
        <f t="shared" si="2"/>
        <v>157256</v>
      </c>
      <c r="G26" s="23">
        <f t="shared" si="2"/>
        <v>-18037</v>
      </c>
      <c r="H26" s="23">
        <f t="shared" si="2"/>
        <v>108518</v>
      </c>
      <c r="I26" s="23">
        <f t="shared" si="2"/>
        <v>111261</v>
      </c>
      <c r="J26" s="23">
        <f t="shared" si="2"/>
        <v>40301</v>
      </c>
    </row>
    <row r="27" spans="1:10" x14ac:dyDescent="0.3">
      <c r="D27" s="24"/>
      <c r="E27" s="24"/>
      <c r="F27" s="24"/>
      <c r="G27" s="24"/>
    </row>
    <row r="28" spans="1:10" x14ac:dyDescent="0.3">
      <c r="F28" s="24">
        <f>+F25+F24+F23+F22+F21+F20+F19+F10+F11+F12</f>
        <v>34656</v>
      </c>
    </row>
  </sheetData>
  <mergeCells count="1">
    <mergeCell ref="A5:I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14" zoomScaleNormal="100" workbookViewId="0">
      <selection sqref="A1:I27"/>
    </sheetView>
  </sheetViews>
  <sheetFormatPr defaultColWidth="8.88671875" defaultRowHeight="14.4" x14ac:dyDescent="0.3"/>
  <cols>
    <col min="1" max="1" width="4.33203125" style="26" customWidth="1"/>
    <col min="2" max="2" width="42.44140625" style="26" customWidth="1"/>
    <col min="3" max="3" width="13.5546875" style="26" hidden="1" customWidth="1"/>
    <col min="4" max="4" width="12.88671875" style="26" hidden="1" customWidth="1"/>
    <col min="5" max="5" width="9.88671875" style="26" customWidth="1"/>
    <col min="6" max="6" width="8.44140625" style="26" customWidth="1"/>
    <col min="7" max="7" width="9.5546875" style="26" customWidth="1"/>
    <col min="8" max="8" width="9.6640625" style="26" customWidth="1"/>
    <col min="9" max="9" width="9.5546875" style="26" customWidth="1"/>
    <col min="10" max="16384" width="8.88671875" style="26"/>
  </cols>
  <sheetData>
    <row r="1" spans="1:9" x14ac:dyDescent="0.3">
      <c r="E1" s="26" t="s">
        <v>50</v>
      </c>
    </row>
    <row r="2" spans="1:9" x14ac:dyDescent="0.3">
      <c r="E2" s="26" t="s">
        <v>15</v>
      </c>
    </row>
    <row r="3" spans="1:9" x14ac:dyDescent="0.3">
      <c r="E3" s="26" t="s">
        <v>52</v>
      </c>
    </row>
    <row r="4" spans="1:9" ht="9" customHeight="1" x14ac:dyDescent="0.3"/>
    <row r="5" spans="1:9" ht="44.4" customHeight="1" x14ac:dyDescent="0.3">
      <c r="A5" s="50" t="s">
        <v>17</v>
      </c>
      <c r="B5" s="50"/>
      <c r="C5" s="50"/>
      <c r="D5" s="50"/>
      <c r="E5" s="50"/>
      <c r="F5" s="50"/>
      <c r="G5" s="50"/>
      <c r="H5" s="50"/>
      <c r="I5" s="50"/>
    </row>
    <row r="6" spans="1:9" ht="15.6" x14ac:dyDescent="0.3">
      <c r="A6" s="27"/>
      <c r="E6" s="3"/>
      <c r="F6" s="3"/>
      <c r="G6" s="3"/>
      <c r="H6" s="3"/>
      <c r="I6" s="25" t="s">
        <v>45</v>
      </c>
    </row>
    <row r="7" spans="1:9" ht="22.8" x14ac:dyDescent="0.3">
      <c r="A7" s="28"/>
      <c r="B7" s="28"/>
      <c r="C7" s="29">
        <v>2013</v>
      </c>
      <c r="D7" s="29" t="s">
        <v>18</v>
      </c>
      <c r="E7" s="29" t="s">
        <v>12</v>
      </c>
      <c r="F7" s="29" t="s">
        <v>18</v>
      </c>
      <c r="G7" s="30" t="s">
        <v>48</v>
      </c>
      <c r="H7" s="29" t="s">
        <v>11</v>
      </c>
      <c r="I7" s="29" t="s">
        <v>10</v>
      </c>
    </row>
    <row r="8" spans="1:9" ht="32.25" customHeight="1" x14ac:dyDescent="0.3">
      <c r="A8" s="31" t="s">
        <v>9</v>
      </c>
      <c r="B8" s="7" t="s">
        <v>41</v>
      </c>
      <c r="C8" s="32">
        <v>18252718</v>
      </c>
      <c r="D8" s="32"/>
      <c r="E8" s="32">
        <v>1665</v>
      </c>
      <c r="F8" s="32">
        <v>-182</v>
      </c>
      <c r="G8" s="32">
        <f>+E8+F8</f>
        <v>1483</v>
      </c>
      <c r="H8" s="32">
        <v>720</v>
      </c>
      <c r="I8" s="32">
        <v>730</v>
      </c>
    </row>
    <row r="9" spans="1:9" ht="41.4" customHeight="1" x14ac:dyDescent="0.3">
      <c r="A9" s="31" t="s">
        <v>8</v>
      </c>
      <c r="B9" s="33" t="s">
        <v>19</v>
      </c>
      <c r="C9" s="32">
        <v>8822474</v>
      </c>
      <c r="D9" s="32">
        <v>198079</v>
      </c>
      <c r="E9" s="32">
        <v>7522</v>
      </c>
      <c r="F9" s="32">
        <v>-810</v>
      </c>
      <c r="G9" s="32">
        <f>E9+F9</f>
        <v>6712</v>
      </c>
      <c r="H9" s="32">
        <v>6241</v>
      </c>
      <c r="I9" s="32">
        <v>6110</v>
      </c>
    </row>
    <row r="10" spans="1:9" ht="36" customHeight="1" x14ac:dyDescent="0.3">
      <c r="A10" s="31" t="s">
        <v>7</v>
      </c>
      <c r="B10" s="15" t="s">
        <v>42</v>
      </c>
      <c r="C10" s="31">
        <v>697000</v>
      </c>
      <c r="D10" s="31"/>
      <c r="E10" s="32">
        <v>31</v>
      </c>
      <c r="F10" s="32">
        <v>-17</v>
      </c>
      <c r="G10" s="32">
        <f>E10+F10</f>
        <v>14</v>
      </c>
      <c r="H10" s="32">
        <v>32</v>
      </c>
      <c r="I10" s="32">
        <v>32</v>
      </c>
    </row>
    <row r="11" spans="1:9" ht="48" x14ac:dyDescent="0.3">
      <c r="A11" s="31" t="s">
        <v>20</v>
      </c>
      <c r="B11" s="34" t="s">
        <v>43</v>
      </c>
      <c r="C11" s="31">
        <v>355000</v>
      </c>
      <c r="D11" s="31"/>
      <c r="E11" s="32">
        <v>92</v>
      </c>
      <c r="F11" s="32">
        <v>0</v>
      </c>
      <c r="G11" s="32">
        <f t="shared" ref="G11:G14" si="0">E11+F11</f>
        <v>92</v>
      </c>
      <c r="H11" s="32">
        <v>92</v>
      </c>
      <c r="I11" s="32">
        <v>92</v>
      </c>
    </row>
    <row r="12" spans="1:9" ht="53.4" customHeight="1" x14ac:dyDescent="0.3">
      <c r="A12" s="31" t="s">
        <v>21</v>
      </c>
      <c r="B12" s="12" t="s">
        <v>22</v>
      </c>
      <c r="C12" s="31">
        <v>1184000</v>
      </c>
      <c r="D12" s="31"/>
      <c r="E12" s="32">
        <v>18</v>
      </c>
      <c r="F12" s="32">
        <v>0</v>
      </c>
      <c r="G12" s="32">
        <f t="shared" si="0"/>
        <v>18</v>
      </c>
      <c r="H12" s="32">
        <v>124</v>
      </c>
      <c r="I12" s="32">
        <v>124</v>
      </c>
    </row>
    <row r="13" spans="1:9" ht="36.6" x14ac:dyDescent="0.3">
      <c r="A13" s="31" t="s">
        <v>23</v>
      </c>
      <c r="B13" s="15" t="s">
        <v>44</v>
      </c>
      <c r="C13" s="31">
        <v>3715000</v>
      </c>
      <c r="D13" s="31"/>
      <c r="E13" s="32">
        <v>60544</v>
      </c>
      <c r="F13" s="32">
        <f>-28338+2310</f>
        <v>-26028</v>
      </c>
      <c r="G13" s="32">
        <f>E13+F13</f>
        <v>34516</v>
      </c>
      <c r="H13" s="32">
        <v>18950</v>
      </c>
      <c r="I13" s="31">
        <v>20015</v>
      </c>
    </row>
    <row r="14" spans="1:9" ht="20.399999999999999" x14ac:dyDescent="0.3">
      <c r="A14" s="31" t="s">
        <v>24</v>
      </c>
      <c r="B14" s="35" t="s">
        <v>25</v>
      </c>
      <c r="C14" s="31">
        <v>34000</v>
      </c>
      <c r="D14" s="31"/>
      <c r="E14" s="32">
        <v>5956</v>
      </c>
      <c r="F14" s="32">
        <v>-540</v>
      </c>
      <c r="G14" s="32">
        <f t="shared" si="0"/>
        <v>5416</v>
      </c>
      <c r="H14" s="32">
        <v>5945</v>
      </c>
      <c r="I14" s="32">
        <v>5977</v>
      </c>
    </row>
    <row r="15" spans="1:9" ht="48.6" x14ac:dyDescent="0.3">
      <c r="A15" s="31" t="s">
        <v>26</v>
      </c>
      <c r="B15" s="33" t="s">
        <v>27</v>
      </c>
      <c r="C15" s="32">
        <v>4240659</v>
      </c>
      <c r="D15" s="32">
        <v>815783</v>
      </c>
      <c r="E15" s="32">
        <v>30749</v>
      </c>
      <c r="F15" s="32">
        <f>-9998-298</f>
        <v>-10296</v>
      </c>
      <c r="G15" s="32">
        <f>E15+F15</f>
        <v>20453</v>
      </c>
      <c r="H15" s="32"/>
      <c r="I15" s="32"/>
    </row>
    <row r="16" spans="1:9" ht="36.6" x14ac:dyDescent="0.3">
      <c r="A16" s="31" t="s">
        <v>28</v>
      </c>
      <c r="B16" s="33" t="s">
        <v>29</v>
      </c>
      <c r="C16" s="32">
        <v>1289357</v>
      </c>
      <c r="D16" s="32"/>
      <c r="E16" s="32">
        <v>32896</v>
      </c>
      <c r="F16" s="32">
        <f>5861-1835</f>
        <v>4026</v>
      </c>
      <c r="G16" s="32">
        <f>E16+F16</f>
        <v>36922</v>
      </c>
      <c r="H16" s="32">
        <v>31757</v>
      </c>
      <c r="I16" s="32">
        <v>35065</v>
      </c>
    </row>
    <row r="17" spans="1:9" ht="36.6" x14ac:dyDescent="0.3">
      <c r="A17" s="36" t="s">
        <v>6</v>
      </c>
      <c r="B17" s="33" t="s">
        <v>30</v>
      </c>
      <c r="C17" s="32">
        <v>7361000</v>
      </c>
      <c r="D17" s="32"/>
      <c r="E17" s="32">
        <v>11674</v>
      </c>
      <c r="F17" s="32">
        <v>-4170</v>
      </c>
      <c r="G17" s="32">
        <f>E17+F17</f>
        <v>7504</v>
      </c>
      <c r="H17" s="32">
        <v>5677</v>
      </c>
      <c r="I17" s="32">
        <v>2710</v>
      </c>
    </row>
    <row r="18" spans="1:9" ht="60.75" customHeight="1" x14ac:dyDescent="0.3">
      <c r="A18" s="31" t="s">
        <v>5</v>
      </c>
      <c r="B18" s="15" t="s">
        <v>40</v>
      </c>
      <c r="C18" s="32">
        <v>4163342</v>
      </c>
      <c r="D18" s="32"/>
      <c r="E18" s="32">
        <v>6165</v>
      </c>
      <c r="F18" s="32">
        <v>-381</v>
      </c>
      <c r="G18" s="32">
        <f>E18+F18</f>
        <v>5784</v>
      </c>
      <c r="H18" s="32">
        <v>5000</v>
      </c>
      <c r="I18" s="32">
        <v>5800</v>
      </c>
    </row>
    <row r="19" spans="1:9" ht="24" x14ac:dyDescent="0.3">
      <c r="A19" s="31" t="s">
        <v>4</v>
      </c>
      <c r="B19" s="37" t="s">
        <v>31</v>
      </c>
      <c r="C19" s="32">
        <v>24685917</v>
      </c>
      <c r="D19" s="32">
        <v>1107331</v>
      </c>
      <c r="E19" s="32">
        <v>518</v>
      </c>
      <c r="F19" s="32">
        <v>-13</v>
      </c>
      <c r="G19" s="32">
        <f>E19+F19</f>
        <v>505</v>
      </c>
      <c r="H19" s="32">
        <v>714</v>
      </c>
      <c r="I19" s="32">
        <v>714</v>
      </c>
    </row>
    <row r="20" spans="1:9" ht="20.399999999999999" x14ac:dyDescent="0.3">
      <c r="A20" s="31" t="s">
        <v>3</v>
      </c>
      <c r="B20" s="35" t="s">
        <v>32</v>
      </c>
      <c r="C20" s="32"/>
      <c r="D20" s="32"/>
      <c r="E20" s="32">
        <v>4245</v>
      </c>
      <c r="F20" s="32">
        <v>-7</v>
      </c>
      <c r="G20" s="32">
        <f t="shared" ref="G20:G24" si="1">E20+F20</f>
        <v>4238</v>
      </c>
      <c r="H20" s="32">
        <v>4777</v>
      </c>
      <c r="I20" s="32">
        <v>4803</v>
      </c>
    </row>
    <row r="21" spans="1:9" ht="21.6" x14ac:dyDescent="0.3">
      <c r="A21" s="31" t="s">
        <v>2</v>
      </c>
      <c r="B21" s="38" t="s">
        <v>33</v>
      </c>
      <c r="C21" s="32"/>
      <c r="D21" s="32"/>
      <c r="E21" s="32">
        <v>9378</v>
      </c>
      <c r="F21" s="32">
        <v>694</v>
      </c>
      <c r="G21" s="32">
        <f t="shared" si="1"/>
        <v>10072</v>
      </c>
      <c r="H21" s="32">
        <v>9901</v>
      </c>
      <c r="I21" s="32">
        <v>9994</v>
      </c>
    </row>
    <row r="22" spans="1:9" ht="21.6" x14ac:dyDescent="0.3">
      <c r="A22" s="31" t="s">
        <v>1</v>
      </c>
      <c r="B22" s="47" t="s">
        <v>34</v>
      </c>
      <c r="C22" s="32"/>
      <c r="D22" s="32"/>
      <c r="E22" s="32">
        <v>644</v>
      </c>
      <c r="F22" s="32">
        <f>1888-20</f>
        <v>1868</v>
      </c>
      <c r="G22" s="32">
        <f t="shared" si="1"/>
        <v>2512</v>
      </c>
      <c r="H22" s="32">
        <v>345</v>
      </c>
      <c r="I22" s="32">
        <v>345</v>
      </c>
    </row>
    <row r="23" spans="1:9" ht="24" x14ac:dyDescent="0.3">
      <c r="A23" s="31" t="s">
        <v>13</v>
      </c>
      <c r="B23" s="39" t="s">
        <v>35</v>
      </c>
      <c r="C23" s="32">
        <v>12942380</v>
      </c>
      <c r="D23" s="32"/>
      <c r="E23" s="32">
        <v>701</v>
      </c>
      <c r="F23" s="32">
        <v>41</v>
      </c>
      <c r="G23" s="32">
        <f t="shared" si="1"/>
        <v>742</v>
      </c>
      <c r="H23" s="32">
        <v>1023</v>
      </c>
      <c r="I23" s="32">
        <v>1023</v>
      </c>
    </row>
    <row r="24" spans="1:9" ht="30.6" x14ac:dyDescent="0.3">
      <c r="A24" s="31" t="s">
        <v>0</v>
      </c>
      <c r="B24" s="40" t="s">
        <v>36</v>
      </c>
      <c r="C24" s="31">
        <v>48618000</v>
      </c>
      <c r="D24" s="32">
        <v>2321451</v>
      </c>
      <c r="E24" s="32">
        <v>14491</v>
      </c>
      <c r="F24" s="32">
        <f>-1296-3</f>
        <v>-1299</v>
      </c>
      <c r="G24" s="32">
        <f t="shared" si="1"/>
        <v>13192</v>
      </c>
      <c r="H24" s="32">
        <v>14324</v>
      </c>
      <c r="I24" s="32">
        <v>14514</v>
      </c>
    </row>
    <row r="25" spans="1:9" ht="36" x14ac:dyDescent="0.3">
      <c r="A25" s="28" t="s">
        <v>37</v>
      </c>
      <c r="B25" s="34" t="s">
        <v>38</v>
      </c>
      <c r="C25" s="31">
        <v>35489000</v>
      </c>
      <c r="D25" s="32">
        <v>1642816</v>
      </c>
      <c r="E25" s="32">
        <v>3167</v>
      </c>
      <c r="F25" s="32">
        <f t="shared" ref="F25" si="2">+G25-E25</f>
        <v>0</v>
      </c>
      <c r="G25" s="32">
        <v>3167</v>
      </c>
      <c r="H25" s="32">
        <v>3900</v>
      </c>
      <c r="I25" s="41">
        <v>3987</v>
      </c>
    </row>
    <row r="26" spans="1:9" ht="36.6" x14ac:dyDescent="0.3">
      <c r="A26" s="28" t="s">
        <v>49</v>
      </c>
      <c r="B26" s="46" t="s">
        <v>51</v>
      </c>
      <c r="C26" s="31"/>
      <c r="D26" s="32"/>
      <c r="E26" s="32">
        <v>11042</v>
      </c>
      <c r="F26" s="32">
        <v>99</v>
      </c>
      <c r="G26" s="32">
        <f>E26+F26</f>
        <v>11141</v>
      </c>
      <c r="H26" s="32">
        <v>0</v>
      </c>
      <c r="I26" s="41">
        <v>0</v>
      </c>
    </row>
    <row r="27" spans="1:9" x14ac:dyDescent="0.3">
      <c r="A27" s="28"/>
      <c r="B27" s="42" t="s">
        <v>39</v>
      </c>
      <c r="C27" s="43">
        <f>+C8+C9+C10+C11+C12+C13+C14+C15+C16+C17+C18+C19+C23+C24+C25</f>
        <v>171849847</v>
      </c>
      <c r="D27" s="43">
        <f>+D8+D9+D10+D11+D12+D13+D14+D15+D16+D17+D18+D19+D23+D24+D25</f>
        <v>6085460</v>
      </c>
      <c r="E27" s="48">
        <f>SUM(E8:E26)</f>
        <v>201498</v>
      </c>
      <c r="F27" s="45">
        <f>+G27-E27</f>
        <v>-37015</v>
      </c>
      <c r="G27" s="48">
        <f>SUM(G8:G26)</f>
        <v>164483</v>
      </c>
      <c r="H27" s="43">
        <f>SUM(H8:H26)</f>
        <v>109522</v>
      </c>
      <c r="I27" s="43">
        <f>SUM(I8:I26)</f>
        <v>112035</v>
      </c>
    </row>
    <row r="28" spans="1:9" x14ac:dyDescent="0.3">
      <c r="D28" s="44"/>
      <c r="E28" s="44"/>
      <c r="F28" s="44"/>
      <c r="G28" s="44"/>
    </row>
    <row r="29" spans="1:9" x14ac:dyDescent="0.3">
      <c r="E29" s="44"/>
      <c r="F29" s="44"/>
      <c r="G29" s="44"/>
    </row>
    <row r="30" spans="1:9" x14ac:dyDescent="0.3">
      <c r="F30" s="44"/>
    </row>
    <row r="32" spans="1:9" x14ac:dyDescent="0.3">
      <c r="F32" s="44"/>
    </row>
    <row r="33" spans="6:6" x14ac:dyDescent="0.3">
      <c r="F33" s="44"/>
    </row>
    <row r="34" spans="6:6" x14ac:dyDescent="0.3">
      <c r="F34" s="44"/>
    </row>
  </sheetData>
  <mergeCells count="1">
    <mergeCell ref="A5:I5"/>
  </mergeCells>
  <pageMargins left="0.70866141732283472" right="0.70866141732283472" top="0" bottom="0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№5</vt:lpstr>
      <vt:lpstr>Приложение №2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2015-01-12T09:45:53Z</dcterms:modified>
</cp:coreProperties>
</file>