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" yWindow="108" windowWidth="19440" windowHeight="4788" activeTab="3"/>
  </bookViews>
  <sheets>
    <sheet name="Расх. полностью прил 4 2016" sheetId="4" r:id="rId1"/>
    <sheet name="Расх.по прогр. прил 5 2016" sheetId="7" r:id="rId2"/>
    <sheet name="источники" sheetId="16" r:id="rId3"/>
    <sheet name="гарантия" sheetId="17" r:id="rId4"/>
  </sheets>
  <definedNames>
    <definedName name="_xlnm._FilterDatabase" localSheetId="0" hidden="1">'Расх. полностью прил 4 2016'!#REF!</definedName>
    <definedName name="_xlnm.Print_Area" localSheetId="2">источники!$A$1:$F$32</definedName>
    <definedName name="_xlnm.Print_Area" localSheetId="0">'Расх. полностью прил 4 2016'!$A$1:$H$491</definedName>
    <definedName name="_xlnm.Print_Area" localSheetId="1">'Расх.по прогр. прил 5 2016'!$A$1:$D$352</definedName>
  </definedNames>
  <calcPr calcId="145621"/>
</workbook>
</file>

<file path=xl/calcChain.xml><?xml version="1.0" encoding="utf-8"?>
<calcChain xmlns="http://schemas.openxmlformats.org/spreadsheetml/2006/main">
  <c r="G317" i="4" l="1"/>
  <c r="E14" i="17" l="1"/>
  <c r="D14" i="17"/>
  <c r="D352" i="7" l="1"/>
  <c r="D350" i="7"/>
  <c r="D345" i="7"/>
  <c r="D341" i="7"/>
  <c r="D338" i="7"/>
  <c r="D336" i="7"/>
  <c r="D334" i="7"/>
  <c r="D330" i="7"/>
  <c r="D329" i="7"/>
  <c r="D327" i="7"/>
  <c r="D324" i="7"/>
  <c r="D322" i="7"/>
  <c r="D320" i="7"/>
  <c r="D316" i="7"/>
  <c r="D313" i="7"/>
  <c r="D310" i="7"/>
  <c r="D308" i="7"/>
  <c r="D306" i="7"/>
  <c r="D302" i="7"/>
  <c r="D297" i="7"/>
  <c r="D294" i="7"/>
  <c r="D289" i="7"/>
  <c r="D287" i="7"/>
  <c r="D282" i="7"/>
  <c r="D277" i="7"/>
  <c r="D274" i="7"/>
  <c r="D269" i="7"/>
  <c r="D261" i="7"/>
  <c r="D258" i="7"/>
  <c r="D255" i="7"/>
  <c r="D250" i="7"/>
  <c r="D239" i="7"/>
  <c r="D209" i="7"/>
  <c r="D206" i="7"/>
  <c r="D203" i="7"/>
  <c r="D200" i="7"/>
  <c r="D195" i="7"/>
  <c r="D190" i="7"/>
  <c r="D177" i="7"/>
  <c r="D172" i="7"/>
  <c r="D167" i="7"/>
  <c r="D165" i="7"/>
  <c r="D162" i="7"/>
  <c r="D156" i="7"/>
  <c r="D154" i="7"/>
  <c r="D149" i="7"/>
  <c r="D146" i="7"/>
  <c r="D141" i="7"/>
  <c r="D139" i="7"/>
  <c r="D136" i="7"/>
  <c r="D134" i="7"/>
  <c r="D132" i="7"/>
  <c r="D124" i="7"/>
  <c r="D121" i="7"/>
  <c r="D118" i="7"/>
  <c r="D116" i="7"/>
  <c r="D114" i="7"/>
  <c r="D107" i="7"/>
  <c r="D102" i="7"/>
  <c r="D99" i="7"/>
  <c r="D96" i="7"/>
  <c r="D94" i="7"/>
  <c r="D92" i="7"/>
  <c r="D86" i="7"/>
  <c r="D78" i="7"/>
  <c r="D73" i="7"/>
  <c r="D67" i="7"/>
  <c r="D64" i="7"/>
  <c r="D62" i="7"/>
  <c r="D54" i="7"/>
  <c r="D51" i="7"/>
  <c r="D48" i="7"/>
  <c r="D43" i="7"/>
  <c r="D40" i="7"/>
  <c r="D37" i="7"/>
  <c r="D30" i="7"/>
  <c r="D25" i="7"/>
  <c r="D20" i="7"/>
  <c r="D17" i="7"/>
  <c r="F24" i="16"/>
  <c r="G130" i="4" l="1"/>
  <c r="H412" i="4"/>
  <c r="H411" i="4" s="1"/>
  <c r="G411" i="4"/>
  <c r="F411" i="4"/>
  <c r="G410" i="4"/>
  <c r="F410" i="4"/>
  <c r="G312" i="4"/>
  <c r="H410" i="4" l="1"/>
  <c r="H284" i="4"/>
  <c r="D266" i="7" s="1"/>
  <c r="H490" i="4"/>
  <c r="H483" i="4"/>
  <c r="H476" i="4"/>
  <c r="H473" i="4"/>
  <c r="H472" i="4" s="1"/>
  <c r="H468" i="4"/>
  <c r="H466" i="4"/>
  <c r="H463" i="4"/>
  <c r="H461" i="4"/>
  <c r="H459" i="4"/>
  <c r="H445" i="4"/>
  <c r="H438" i="4"/>
  <c r="H433" i="4"/>
  <c r="H432" i="4" s="1"/>
  <c r="H428" i="4"/>
  <c r="H427" i="4" s="1"/>
  <c r="H426" i="4" s="1"/>
  <c r="H425" i="4"/>
  <c r="H424" i="4" s="1"/>
  <c r="H409" i="4"/>
  <c r="H408" i="4" s="1"/>
  <c r="H406" i="4"/>
  <c r="H403" i="4"/>
  <c r="H401" i="4"/>
  <c r="H399" i="4"/>
  <c r="H392" i="4"/>
  <c r="H391" i="4" s="1"/>
  <c r="H388" i="4" s="1"/>
  <c r="H387" i="4"/>
  <c r="H386" i="4" s="1"/>
  <c r="H385" i="4" s="1"/>
  <c r="H384" i="4"/>
  <c r="H383" i="4" s="1"/>
  <c r="H382" i="4" s="1"/>
  <c r="H381" i="4"/>
  <c r="H379" i="4"/>
  <c r="H377" i="4"/>
  <c r="H376" i="4" s="1"/>
  <c r="H363" i="4"/>
  <c r="H360" i="4"/>
  <c r="H357" i="4"/>
  <c r="H356" i="4" s="1"/>
  <c r="H351" i="4"/>
  <c r="H328" i="4"/>
  <c r="H319" i="4"/>
  <c r="H317" i="4"/>
  <c r="D170" i="7" s="1"/>
  <c r="H314" i="4"/>
  <c r="H313" i="4" s="1"/>
  <c r="H312" i="4"/>
  <c r="H311" i="4" s="1"/>
  <c r="H309" i="4"/>
  <c r="H308" i="4" s="1"/>
  <c r="H307" i="4" s="1"/>
  <c r="H303" i="4"/>
  <c r="H302" i="4" s="1"/>
  <c r="H301" i="4"/>
  <c r="H300" i="4" s="1"/>
  <c r="H281" i="4"/>
  <c r="H279" i="4"/>
  <c r="H278" i="4" s="1"/>
  <c r="H274" i="4"/>
  <c r="H273" i="4" s="1"/>
  <c r="H272" i="4" s="1"/>
  <c r="H263" i="4"/>
  <c r="H260" i="4"/>
  <c r="H247" i="4"/>
  <c r="D223" i="7" s="1"/>
  <c r="H229" i="4"/>
  <c r="H222" i="4"/>
  <c r="H221" i="4" s="1"/>
  <c r="H220" i="4" s="1"/>
  <c r="H219" i="4"/>
  <c r="H218" i="4" s="1"/>
  <c r="H217" i="4" s="1"/>
  <c r="H216" i="4"/>
  <c r="H209" i="4"/>
  <c r="H206" i="4"/>
  <c r="H205" i="4" s="1"/>
  <c r="H204" i="4" s="1"/>
  <c r="H201" i="4"/>
  <c r="H186" i="4"/>
  <c r="H185" i="4" s="1"/>
  <c r="H184" i="4" s="1"/>
  <c r="H183" i="4"/>
  <c r="H182" i="4" s="1"/>
  <c r="H181" i="4" s="1"/>
  <c r="H180" i="4"/>
  <c r="H177" i="4"/>
  <c r="H159" i="4"/>
  <c r="H156" i="4"/>
  <c r="H154" i="4"/>
  <c r="H144" i="4"/>
  <c r="H143" i="4" s="1"/>
  <c r="H142" i="4"/>
  <c r="H141" i="4" s="1"/>
  <c r="H131" i="4"/>
  <c r="H130" i="4"/>
  <c r="H129" i="4" s="1"/>
  <c r="H128" i="4"/>
  <c r="H127" i="4" s="1"/>
  <c r="H115" i="4"/>
  <c r="H111" i="4" s="1"/>
  <c r="H110" i="4"/>
  <c r="H109" i="4" s="1"/>
  <c r="H108" i="4" s="1"/>
  <c r="H107" i="4"/>
  <c r="H106" i="4" s="1"/>
  <c r="H105" i="4" s="1"/>
  <c r="H104" i="4"/>
  <c r="H99" i="4"/>
  <c r="H94" i="4"/>
  <c r="H89" i="4"/>
  <c r="H88" i="4" s="1"/>
  <c r="H87" i="4" s="1"/>
  <c r="H84" i="4"/>
  <c r="H79" i="4"/>
  <c r="H76" i="4"/>
  <c r="H70" i="4"/>
  <c r="H65" i="4"/>
  <c r="H56" i="4"/>
  <c r="H55" i="4" s="1"/>
  <c r="H54" i="4" s="1"/>
  <c r="H53" i="4"/>
  <c r="H52" i="4" s="1"/>
  <c r="H51" i="4"/>
  <c r="H50" i="4" s="1"/>
  <c r="H49" i="4"/>
  <c r="H48" i="4" s="1"/>
  <c r="H44" i="4"/>
  <c r="H43" i="4" s="1"/>
  <c r="H39" i="4"/>
  <c r="H37" i="4"/>
  <c r="H35" i="4"/>
  <c r="H34" i="4" s="1"/>
  <c r="H31" i="4"/>
  <c r="H30" i="4" s="1"/>
  <c r="H29" i="4" s="1"/>
  <c r="H28" i="4" s="1"/>
  <c r="H26" i="4"/>
  <c r="H23" i="4"/>
  <c r="H20" i="4"/>
  <c r="H18" i="4"/>
  <c r="H17" i="4" s="1"/>
  <c r="H16" i="4"/>
  <c r="H489" i="4"/>
  <c r="H488" i="4"/>
  <c r="H485" i="4" s="1"/>
  <c r="H484" i="4" s="1"/>
  <c r="H482" i="4"/>
  <c r="H481" i="4"/>
  <c r="H480" i="4" s="1"/>
  <c r="H479" i="4" s="1"/>
  <c r="H478" i="4" s="1"/>
  <c r="H477" i="4" s="1"/>
  <c r="H475" i="4"/>
  <c r="H474" i="4" s="1"/>
  <c r="H470" i="4"/>
  <c r="H467" i="4"/>
  <c r="H464" i="4" s="1"/>
  <c r="H465" i="4"/>
  <c r="H462" i="4"/>
  <c r="H460" i="4"/>
  <c r="H458" i="4"/>
  <c r="H451" i="4"/>
  <c r="H449" i="4"/>
  <c r="H448" i="4" s="1"/>
  <c r="H447" i="4" s="1"/>
  <c r="H446" i="4" s="1"/>
  <c r="H444" i="4"/>
  <c r="H443" i="4" s="1"/>
  <c r="H442" i="4" s="1"/>
  <c r="H441" i="4" s="1"/>
  <c r="H439" i="4"/>
  <c r="H437" i="4"/>
  <c r="H436" i="4" s="1"/>
  <c r="H435" i="4" s="1"/>
  <c r="H434" i="4" s="1"/>
  <c r="H430" i="4"/>
  <c r="H422" i="4"/>
  <c r="H414" i="4"/>
  <c r="H413" i="4"/>
  <c r="H396" i="4" s="1"/>
  <c r="H405" i="4"/>
  <c r="H404" i="4" s="1"/>
  <c r="H402" i="4"/>
  <c r="H400" i="4"/>
  <c r="H398" i="4"/>
  <c r="H397" i="4" s="1"/>
  <c r="H393" i="4"/>
  <c r="H389" i="4"/>
  <c r="H380" i="4"/>
  <c r="H378" i="4"/>
  <c r="H370" i="4"/>
  <c r="H369" i="4" s="1"/>
  <c r="H368" i="4" s="1"/>
  <c r="H367" i="4" s="1"/>
  <c r="H366" i="4" s="1"/>
  <c r="H362" i="4"/>
  <c r="H361" i="4" s="1"/>
  <c r="H359" i="4"/>
  <c r="H358" i="4" s="1"/>
  <c r="H354" i="4"/>
  <c r="H352" i="4"/>
  <c r="H350" i="4"/>
  <c r="H345" i="4"/>
  <c r="H344" i="4" s="1"/>
  <c r="H343" i="4" s="1"/>
  <c r="H339" i="4"/>
  <c r="H337" i="4"/>
  <c r="H336" i="4" s="1"/>
  <c r="H335" i="4" s="1"/>
  <c r="H334" i="4" s="1"/>
  <c r="H332" i="4"/>
  <c r="H331" i="4" s="1"/>
  <c r="H330" i="4" s="1"/>
  <c r="H329" i="4" s="1"/>
  <c r="H327" i="4"/>
  <c r="H326" i="4" s="1"/>
  <c r="H325" i="4" s="1"/>
  <c r="H323" i="4"/>
  <c r="H322" i="4"/>
  <c r="H321" i="4" s="1"/>
  <c r="H318" i="4"/>
  <c r="H305" i="4"/>
  <c r="H304" i="4"/>
  <c r="H295" i="4"/>
  <c r="H294" i="4"/>
  <c r="H293" i="4" s="1"/>
  <c r="H292" i="4" s="1"/>
  <c r="H290" i="4"/>
  <c r="H289" i="4"/>
  <c r="H288" i="4" s="1"/>
  <c r="H287" i="4" s="1"/>
  <c r="H286" i="4" s="1"/>
  <c r="H270" i="4"/>
  <c r="H269" i="4" s="1"/>
  <c r="H267" i="4"/>
  <c r="H266" i="4" s="1"/>
  <c r="H264" i="4"/>
  <c r="H262" i="4"/>
  <c r="H257" i="4"/>
  <c r="H254" i="4"/>
  <c r="H252" i="4"/>
  <c r="H251" i="4" s="1"/>
  <c r="H249" i="4"/>
  <c r="H248" i="4"/>
  <c r="H241" i="4"/>
  <c r="H240" i="4" s="1"/>
  <c r="H238" i="4"/>
  <c r="H237" i="4" s="1"/>
  <c r="H236" i="4" s="1"/>
  <c r="H234" i="4"/>
  <c r="H233" i="4"/>
  <c r="H232" i="4" s="1"/>
  <c r="H231" i="4" s="1"/>
  <c r="H228" i="4"/>
  <c r="H225" i="4" s="1"/>
  <c r="H224" i="4" s="1"/>
  <c r="H223" i="4" s="1"/>
  <c r="H226" i="4"/>
  <c r="H215" i="4"/>
  <c r="H214" i="4" s="1"/>
  <c r="H208" i="4"/>
  <c r="H207" i="4" s="1"/>
  <c r="H200" i="4"/>
  <c r="H199" i="4" s="1"/>
  <c r="H198" i="4" s="1"/>
  <c r="H197" i="4" s="1"/>
  <c r="H194" i="4"/>
  <c r="H193" i="4" s="1"/>
  <c r="H191" i="4"/>
  <c r="H190" i="4" s="1"/>
  <c r="H188" i="4"/>
  <c r="H187" i="4" s="1"/>
  <c r="H179" i="4"/>
  <c r="H178" i="4" s="1"/>
  <c r="H176" i="4"/>
  <c r="H175" i="4" s="1"/>
  <c r="H171" i="4"/>
  <c r="H170" i="4"/>
  <c r="H169" i="4" s="1"/>
  <c r="H167" i="4"/>
  <c r="H166" i="4" s="1"/>
  <c r="H165" i="4" s="1"/>
  <c r="H164" i="4" s="1"/>
  <c r="H160" i="4"/>
  <c r="H158" i="4"/>
  <c r="H155" i="4"/>
  <c r="H153" i="4"/>
  <c r="H150" i="4"/>
  <c r="H149" i="4" s="1"/>
  <c r="H134" i="4"/>
  <c r="H133" i="4"/>
  <c r="H132" i="4" s="1"/>
  <c r="H122" i="4"/>
  <c r="H121" i="4"/>
  <c r="H119" i="4"/>
  <c r="H118" i="4"/>
  <c r="H117" i="4" s="1"/>
  <c r="H116" i="4" s="1"/>
  <c r="H114" i="4"/>
  <c r="H112" i="4"/>
  <c r="H103" i="4"/>
  <c r="H102" i="4"/>
  <c r="H98" i="4"/>
  <c r="H97" i="4"/>
  <c r="H96" i="4" s="1"/>
  <c r="H95" i="4" s="1"/>
  <c r="H93" i="4"/>
  <c r="H92" i="4" s="1"/>
  <c r="H90" i="4"/>
  <c r="H85" i="4"/>
  <c r="H83" i="4"/>
  <c r="H82" i="4" s="1"/>
  <c r="H78" i="4"/>
  <c r="H77" i="4" s="1"/>
  <c r="H75" i="4"/>
  <c r="H74" i="4" s="1"/>
  <c r="H73" i="4" s="1"/>
  <c r="H72" i="4" s="1"/>
  <c r="H69" i="4"/>
  <c r="H68" i="4" s="1"/>
  <c r="H64" i="4"/>
  <c r="H63" i="4" s="1"/>
  <c r="H61" i="4"/>
  <c r="H60" i="4" s="1"/>
  <c r="H38" i="4"/>
  <c r="H36" i="4"/>
  <c r="H25" i="4"/>
  <c r="H24" i="4"/>
  <c r="H22" i="4"/>
  <c r="H21" i="4" s="1"/>
  <c r="H19" i="4"/>
  <c r="H15" i="4"/>
  <c r="G489" i="4"/>
  <c r="G488" i="4" s="1"/>
  <c r="G485" i="4" s="1"/>
  <c r="G484" i="4" s="1"/>
  <c r="G482" i="4"/>
  <c r="G481" i="4"/>
  <c r="G480" i="4" s="1"/>
  <c r="G479" i="4" s="1"/>
  <c r="G478" i="4" s="1"/>
  <c r="G477" i="4" s="1"/>
  <c r="G475" i="4"/>
  <c r="G474" i="4" s="1"/>
  <c r="G472" i="4"/>
  <c r="G470" i="4"/>
  <c r="G467" i="4"/>
  <c r="G465" i="4"/>
  <c r="G464" i="4"/>
  <c r="G462" i="4"/>
  <c r="G460" i="4"/>
  <c r="G458" i="4"/>
  <c r="G457" i="4"/>
  <c r="G451" i="4"/>
  <c r="G449" i="4"/>
  <c r="G448" i="4" s="1"/>
  <c r="G447" i="4" s="1"/>
  <c r="G446" i="4" s="1"/>
  <c r="G444" i="4"/>
  <c r="G443" i="4" s="1"/>
  <c r="G442" i="4" s="1"/>
  <c r="G441" i="4" s="1"/>
  <c r="G439" i="4"/>
  <c r="G437" i="4"/>
  <c r="G436" i="4" s="1"/>
  <c r="G435" i="4" s="1"/>
  <c r="G434" i="4" s="1"/>
  <c r="G432" i="4"/>
  <c r="G430" i="4"/>
  <c r="G429" i="4" s="1"/>
  <c r="G427" i="4"/>
  <c r="G426" i="4" s="1"/>
  <c r="G424" i="4"/>
  <c r="G422" i="4"/>
  <c r="G421" i="4" s="1"/>
  <c r="G414" i="4"/>
  <c r="G413" i="4"/>
  <c r="G396" i="4" s="1"/>
  <c r="G408" i="4"/>
  <c r="G407" i="4"/>
  <c r="G405" i="4"/>
  <c r="G404" i="4" s="1"/>
  <c r="G402" i="4"/>
  <c r="G400" i="4"/>
  <c r="G398" i="4"/>
  <c r="G393" i="4"/>
  <c r="G391" i="4"/>
  <c r="G389" i="4"/>
  <c r="G388" i="4"/>
  <c r="G386" i="4"/>
  <c r="G385" i="4" s="1"/>
  <c r="G383" i="4"/>
  <c r="G382" i="4" s="1"/>
  <c r="G380" i="4"/>
  <c r="G378" i="4"/>
  <c r="G376" i="4"/>
  <c r="G370" i="4"/>
  <c r="G369" i="4" s="1"/>
  <c r="G368" i="4" s="1"/>
  <c r="G367" i="4" s="1"/>
  <c r="G366" i="4" s="1"/>
  <c r="G362" i="4"/>
  <c r="G361" i="4" s="1"/>
  <c r="G359" i="4"/>
  <c r="G358" i="4" s="1"/>
  <c r="G356" i="4"/>
  <c r="G354" i="4"/>
  <c r="G352" i="4"/>
  <c r="G350" i="4"/>
  <c r="G349" i="4" s="1"/>
  <c r="G345" i="4"/>
  <c r="G344" i="4" s="1"/>
  <c r="G343" i="4" s="1"/>
  <c r="G339" i="4"/>
  <c r="G337" i="4"/>
  <c r="G336" i="4" s="1"/>
  <c r="G335" i="4" s="1"/>
  <c r="G334" i="4" s="1"/>
  <c r="G332" i="4"/>
  <c r="G331" i="4" s="1"/>
  <c r="G330" i="4" s="1"/>
  <c r="G329" i="4" s="1"/>
  <c r="G327" i="4"/>
  <c r="G326" i="4" s="1"/>
  <c r="G325" i="4" s="1"/>
  <c r="G323" i="4"/>
  <c r="G322" i="4"/>
  <c r="G321" i="4" s="1"/>
  <c r="G320" i="4" s="1"/>
  <c r="G318" i="4"/>
  <c r="G316" i="4"/>
  <c r="G315" i="4" s="1"/>
  <c r="G313" i="4"/>
  <c r="G311" i="4"/>
  <c r="G310" i="4" s="1"/>
  <c r="G308" i="4"/>
  <c r="G307" i="4" s="1"/>
  <c r="G305" i="4"/>
  <c r="G304" i="4"/>
  <c r="G302" i="4"/>
  <c r="G300" i="4"/>
  <c r="G299" i="4" s="1"/>
  <c r="G295" i="4"/>
  <c r="G294" i="4"/>
  <c r="G293" i="4" s="1"/>
  <c r="G292" i="4" s="1"/>
  <c r="G290" i="4"/>
  <c r="G289" i="4"/>
  <c r="G288" i="4" s="1"/>
  <c r="G287" i="4" s="1"/>
  <c r="G286" i="4" s="1"/>
  <c r="G283" i="4"/>
  <c r="G282" i="4"/>
  <c r="G280" i="4"/>
  <c r="G278" i="4"/>
  <c r="G273" i="4"/>
  <c r="G272" i="4" s="1"/>
  <c r="G270" i="4"/>
  <c r="G269" i="4" s="1"/>
  <c r="G267" i="4"/>
  <c r="G266" i="4" s="1"/>
  <c r="G264" i="4"/>
  <c r="G262" i="4"/>
  <c r="G261" i="4" s="1"/>
  <c r="G259" i="4"/>
  <c r="G256" i="4" s="1"/>
  <c r="G257" i="4"/>
  <c r="G254" i="4"/>
  <c r="G252" i="4"/>
  <c r="G251" i="4" s="1"/>
  <c r="G249" i="4"/>
  <c r="G248" i="4"/>
  <c r="G246" i="4"/>
  <c r="G245" i="4" s="1"/>
  <c r="G241" i="4"/>
  <c r="G240" i="4" s="1"/>
  <c r="G238" i="4"/>
  <c r="G237" i="4" s="1"/>
  <c r="G234" i="4"/>
  <c r="G233" i="4"/>
  <c r="G232" i="4" s="1"/>
  <c r="G228" i="4"/>
  <c r="G225" i="4" s="1"/>
  <c r="G224" i="4" s="1"/>
  <c r="G223" i="4" s="1"/>
  <c r="G226" i="4"/>
  <c r="G221" i="4"/>
  <c r="G220" i="4" s="1"/>
  <c r="G218" i="4"/>
  <c r="G217" i="4" s="1"/>
  <c r="G215" i="4"/>
  <c r="G214" i="4"/>
  <c r="G208" i="4"/>
  <c r="G207" i="4" s="1"/>
  <c r="G205" i="4"/>
  <c r="G204" i="4"/>
  <c r="G200" i="4"/>
  <c r="G199" i="4" s="1"/>
  <c r="G198" i="4" s="1"/>
  <c r="G197" i="4" s="1"/>
  <c r="G194" i="4"/>
  <c r="G193" i="4" s="1"/>
  <c r="G191" i="4"/>
  <c r="G190" i="4" s="1"/>
  <c r="G188" i="4"/>
  <c r="G187" i="4" s="1"/>
  <c r="G185" i="4"/>
  <c r="G184" i="4" s="1"/>
  <c r="G182" i="4"/>
  <c r="G181" i="4" s="1"/>
  <c r="G179" i="4"/>
  <c r="G178" i="4" s="1"/>
  <c r="G176" i="4"/>
  <c r="G175" i="4" s="1"/>
  <c r="G171" i="4"/>
  <c r="G170" i="4"/>
  <c r="G169" i="4" s="1"/>
  <c r="G167" i="4"/>
  <c r="G166" i="4" s="1"/>
  <c r="G165" i="4" s="1"/>
  <c r="G160" i="4"/>
  <c r="G158" i="4"/>
  <c r="G157" i="4" s="1"/>
  <c r="G155" i="4"/>
  <c r="G153" i="4"/>
  <c r="G152" i="4" s="1"/>
  <c r="G150" i="4"/>
  <c r="G149" i="4" s="1"/>
  <c r="G143" i="4"/>
  <c r="G140" i="4" s="1"/>
  <c r="G137" i="4" s="1"/>
  <c r="G136" i="4" s="1"/>
  <c r="G141" i="4"/>
  <c r="G134" i="4"/>
  <c r="G133" i="4" s="1"/>
  <c r="G132" i="4" s="1"/>
  <c r="G129" i="4"/>
  <c r="G127" i="4"/>
  <c r="G122" i="4"/>
  <c r="G121" i="4"/>
  <c r="G119" i="4"/>
  <c r="G118" i="4"/>
  <c r="G117" i="4" s="1"/>
  <c r="G116" i="4" s="1"/>
  <c r="G114" i="4"/>
  <c r="G112" i="4"/>
  <c r="G111" i="4"/>
  <c r="G109" i="4"/>
  <c r="G108" i="4" s="1"/>
  <c r="G106" i="4"/>
  <c r="G105" i="4"/>
  <c r="G103" i="4"/>
  <c r="G102" i="4"/>
  <c r="G98" i="4"/>
  <c r="G97" i="4" s="1"/>
  <c r="G96" i="4" s="1"/>
  <c r="G95" i="4" s="1"/>
  <c r="G93" i="4"/>
  <c r="G92" i="4"/>
  <c r="G90" i="4"/>
  <c r="G88" i="4"/>
  <c r="G87" i="4" s="1"/>
  <c r="G85" i="4"/>
  <c r="G83" i="4"/>
  <c r="G82" i="4" s="1"/>
  <c r="G78" i="4"/>
  <c r="G77" i="4" s="1"/>
  <c r="G75" i="4"/>
  <c r="G74" i="4" s="1"/>
  <c r="G69" i="4"/>
  <c r="G68" i="4" s="1"/>
  <c r="G64" i="4"/>
  <c r="G63" i="4" s="1"/>
  <c r="G61" i="4"/>
  <c r="G60" i="4" s="1"/>
  <c r="G55" i="4"/>
  <c r="G54" i="4"/>
  <c r="G52" i="4"/>
  <c r="G50" i="4"/>
  <c r="G47" i="4" s="1"/>
  <c r="G48" i="4"/>
  <c r="G43" i="4"/>
  <c r="G42" i="4" s="1"/>
  <c r="G38" i="4"/>
  <c r="G36" i="4"/>
  <c r="G34" i="4"/>
  <c r="G30" i="4"/>
  <c r="G29" i="4"/>
  <c r="G28" i="4" s="1"/>
  <c r="G25" i="4"/>
  <c r="G24" i="4" s="1"/>
  <c r="G22" i="4"/>
  <c r="G21" i="4"/>
  <c r="G19" i="4"/>
  <c r="G17" i="4"/>
  <c r="G15" i="4"/>
  <c r="H316" i="4" l="1"/>
  <c r="H315" i="4" s="1"/>
  <c r="H298" i="4" s="1"/>
  <c r="H297" i="4" s="1"/>
  <c r="H283" i="4"/>
  <c r="H282" i="4" s="1"/>
  <c r="H280" i="4"/>
  <c r="H277" i="4" s="1"/>
  <c r="H276" i="4" s="1"/>
  <c r="H275" i="4" s="1"/>
  <c r="D263" i="7"/>
  <c r="H246" i="4"/>
  <c r="H245" i="4" s="1"/>
  <c r="H259" i="4"/>
  <c r="H256" i="4" s="1"/>
  <c r="D236" i="7"/>
  <c r="H457" i="4"/>
  <c r="H429" i="4"/>
  <c r="H420" i="4" s="1"/>
  <c r="H419" i="4" s="1"/>
  <c r="H418" i="4" s="1"/>
  <c r="H417" i="4" s="1"/>
  <c r="H416" i="4" s="1"/>
  <c r="H421" i="4"/>
  <c r="H407" i="4"/>
  <c r="H395" i="4"/>
  <c r="G397" i="4"/>
  <c r="G395" i="4" s="1"/>
  <c r="G375" i="4"/>
  <c r="H375" i="4"/>
  <c r="G348" i="4"/>
  <c r="G347" i="4" s="1"/>
  <c r="G342" i="4" s="1"/>
  <c r="G341" i="4" s="1"/>
  <c r="H349" i="4"/>
  <c r="H348" i="4" s="1"/>
  <c r="H347" i="4" s="1"/>
  <c r="H342" i="4" s="1"/>
  <c r="H341" i="4" s="1"/>
  <c r="H310" i="4"/>
  <c r="G298" i="4"/>
  <c r="G297" i="4" s="1"/>
  <c r="G285" i="4" s="1"/>
  <c r="H299" i="4"/>
  <c r="G277" i="4"/>
  <c r="G276" i="4" s="1"/>
  <c r="G275" i="4" s="1"/>
  <c r="H261" i="4"/>
  <c r="H213" i="4"/>
  <c r="H212" i="4" s="1"/>
  <c r="H211" i="4" s="1"/>
  <c r="G213" i="4"/>
  <c r="G212" i="4" s="1"/>
  <c r="G211" i="4" s="1"/>
  <c r="H203" i="4"/>
  <c r="H202" i="4" s="1"/>
  <c r="G203" i="4"/>
  <c r="G202" i="4" s="1"/>
  <c r="G196" i="4" s="1"/>
  <c r="H196" i="4"/>
  <c r="H174" i="4"/>
  <c r="H173" i="4" s="1"/>
  <c r="H163" i="4" s="1"/>
  <c r="H157" i="4"/>
  <c r="H152" i="4"/>
  <c r="G148" i="4"/>
  <c r="G147" i="4" s="1"/>
  <c r="G146" i="4" s="1"/>
  <c r="G145" i="4" s="1"/>
  <c r="H140" i="4"/>
  <c r="H137" i="4" s="1"/>
  <c r="H136" i="4" s="1"/>
  <c r="H126" i="4"/>
  <c r="H125" i="4" s="1"/>
  <c r="H124" i="4" s="1"/>
  <c r="G126" i="4"/>
  <c r="G125" i="4" s="1"/>
  <c r="G124" i="4" s="1"/>
  <c r="H101" i="4"/>
  <c r="H100" i="4" s="1"/>
  <c r="G101" i="4"/>
  <c r="G100" i="4" s="1"/>
  <c r="H81" i="4"/>
  <c r="H80" i="4" s="1"/>
  <c r="G59" i="4"/>
  <c r="G58" i="4" s="1"/>
  <c r="G57" i="4" s="1"/>
  <c r="G46" i="4"/>
  <c r="G45" i="4" s="1"/>
  <c r="H47" i="4"/>
  <c r="H46" i="4" s="1"/>
  <c r="H45" i="4" s="1"/>
  <c r="H42" i="4"/>
  <c r="H41" i="4"/>
  <c r="H40" i="4" s="1"/>
  <c r="H27" i="4" s="1"/>
  <c r="G33" i="4"/>
  <c r="G32" i="4" s="1"/>
  <c r="H33" i="4"/>
  <c r="H32" i="4" s="1"/>
  <c r="H14" i="4"/>
  <c r="H13" i="4" s="1"/>
  <c r="H12" i="4" s="1"/>
  <c r="G14" i="4"/>
  <c r="G13" i="4" s="1"/>
  <c r="G12" i="4" s="1"/>
  <c r="H148" i="4"/>
  <c r="H147" i="4" s="1"/>
  <c r="H146" i="4" s="1"/>
  <c r="H145" i="4" s="1"/>
  <c r="H66" i="4"/>
  <c r="H67" i="4"/>
  <c r="H320" i="4"/>
  <c r="H374" i="4"/>
  <c r="H373" i="4" s="1"/>
  <c r="H59" i="4"/>
  <c r="H58" i="4" s="1"/>
  <c r="H57" i="4" s="1"/>
  <c r="H138" i="4"/>
  <c r="H469" i="4"/>
  <c r="H456" i="4" s="1"/>
  <c r="H455" i="4" s="1"/>
  <c r="H454" i="4" s="1"/>
  <c r="H453" i="4" s="1"/>
  <c r="H487" i="4"/>
  <c r="H486" i="4" s="1"/>
  <c r="G244" i="4"/>
  <c r="G243" i="4" s="1"/>
  <c r="G374" i="4"/>
  <c r="G373" i="4" s="1"/>
  <c r="G420" i="4"/>
  <c r="G419" i="4" s="1"/>
  <c r="G418" i="4" s="1"/>
  <c r="G417" i="4" s="1"/>
  <c r="G416" i="4" s="1"/>
  <c r="G66" i="4"/>
  <c r="G67" i="4"/>
  <c r="G81" i="4"/>
  <c r="G80" i="4" s="1"/>
  <c r="G174" i="4"/>
  <c r="G173" i="4" s="1"/>
  <c r="G73" i="4"/>
  <c r="G72" i="4" s="1"/>
  <c r="G164" i="4"/>
  <c r="G236" i="4"/>
  <c r="G231" i="4" s="1"/>
  <c r="G469" i="4"/>
  <c r="G456" i="4" s="1"/>
  <c r="G455" i="4" s="1"/>
  <c r="G454" i="4" s="1"/>
  <c r="G453" i="4" s="1"/>
  <c r="G138" i="4"/>
  <c r="G41" i="4"/>
  <c r="G40" i="4" s="1"/>
  <c r="G139" i="4"/>
  <c r="G487" i="4"/>
  <c r="G486" i="4" s="1"/>
  <c r="H244" i="4" l="1"/>
  <c r="H243" i="4" s="1"/>
  <c r="H230" i="4" s="1"/>
  <c r="H210" i="4" s="1"/>
  <c r="H71" i="4"/>
  <c r="G372" i="4"/>
  <c r="G365" i="4" s="1"/>
  <c r="G364" i="4" s="1"/>
  <c r="H372" i="4"/>
  <c r="H365" i="4" s="1"/>
  <c r="H364" i="4" s="1"/>
  <c r="H285" i="4"/>
  <c r="G230" i="4"/>
  <c r="H162" i="4"/>
  <c r="G163" i="4"/>
  <c r="G162" i="4" s="1"/>
  <c r="H139" i="4"/>
  <c r="G71" i="4"/>
  <c r="G27" i="4"/>
  <c r="H11" i="4"/>
  <c r="G210" i="4"/>
  <c r="F180" i="4"/>
  <c r="F84" i="4"/>
  <c r="G11" i="4" l="1"/>
  <c r="H10" i="4"/>
  <c r="H9" i="4" s="1"/>
  <c r="G10" i="4"/>
  <c r="G9" i="4" s="1"/>
  <c r="F186" i="4"/>
  <c r="D281" i="7"/>
  <c r="F111" i="4"/>
  <c r="F114" i="4"/>
  <c r="F438" i="4"/>
  <c r="F317" i="4"/>
  <c r="F428" i="4" l="1"/>
  <c r="F433" i="4"/>
  <c r="F110" i="4" l="1"/>
  <c r="F44" i="4"/>
  <c r="F309" i="4" l="1"/>
  <c r="F177" i="4"/>
  <c r="F301" i="4" l="1"/>
  <c r="F476" i="4"/>
  <c r="F465" i="4"/>
  <c r="F387" i="4"/>
  <c r="F79" i="4"/>
  <c r="F351" i="4"/>
  <c r="F363" i="4"/>
  <c r="F362" i="4" s="1"/>
  <c r="F361" i="4" s="1"/>
  <c r="F384" i="4"/>
  <c r="F356" i="4"/>
  <c r="F354" i="4"/>
  <c r="F359" i="4"/>
  <c r="F358" i="4" s="1"/>
  <c r="F473" i="4"/>
  <c r="F406" i="4"/>
  <c r="F392" i="4"/>
  <c r="D138" i="7" l="1"/>
  <c r="F76" i="4"/>
  <c r="F35" i="4"/>
  <c r="F260" i="4" l="1"/>
  <c r="F327" i="4" l="1"/>
  <c r="F326" i="4" s="1"/>
  <c r="F325" i="4" s="1"/>
  <c r="F379" i="4"/>
  <c r="F377" i="4" l="1"/>
  <c r="D42" i="7" l="1"/>
  <c r="D41" i="7" s="1"/>
  <c r="D351" i="7"/>
  <c r="D349" i="7"/>
  <c r="D344" i="7"/>
  <c r="D343" i="7" s="1"/>
  <c r="D342" i="7" s="1"/>
  <c r="D340" i="7"/>
  <c r="D339" i="7" s="1"/>
  <c r="D337" i="7"/>
  <c r="D335" i="7"/>
  <c r="D333" i="7"/>
  <c r="D288" i="7"/>
  <c r="D286" i="7"/>
  <c r="D291" i="7"/>
  <c r="D290" i="7" s="1"/>
  <c r="D296" i="7"/>
  <c r="D295" i="7" s="1"/>
  <c r="D293" i="7"/>
  <c r="D292" i="7" s="1"/>
  <c r="D276" i="7"/>
  <c r="D275" i="7" s="1"/>
  <c r="D265" i="7"/>
  <c r="D264" i="7" s="1"/>
  <c r="D273" i="7"/>
  <c r="D272" i="7"/>
  <c r="D271" i="7" s="1"/>
  <c r="D268" i="7"/>
  <c r="D267" i="7" s="1"/>
  <c r="D257" i="7"/>
  <c r="D256" i="7" s="1"/>
  <c r="D280" i="7"/>
  <c r="D279" i="7" s="1"/>
  <c r="D278" i="7" s="1"/>
  <c r="D254" i="7"/>
  <c r="D253" i="7" s="1"/>
  <c r="D249" i="7"/>
  <c r="D248" i="7" s="1"/>
  <c r="D247" i="7"/>
  <c r="D246" i="7" s="1"/>
  <c r="D245" i="7" s="1"/>
  <c r="D244" i="7"/>
  <c r="D243" i="7" s="1"/>
  <c r="D242" i="7" s="1"/>
  <c r="D241" i="7"/>
  <c r="D240" i="7" s="1"/>
  <c r="D238" i="7"/>
  <c r="D234" i="7"/>
  <c r="D233" i="7" s="1"/>
  <c r="D235" i="7"/>
  <c r="D231" i="7"/>
  <c r="D230" i="7" s="1"/>
  <c r="D229" i="7"/>
  <c r="D228" i="7" s="1"/>
  <c r="D226" i="7"/>
  <c r="D225" i="7" s="1"/>
  <c r="D224" i="7" s="1"/>
  <c r="D222" i="7"/>
  <c r="D221" i="7" s="1"/>
  <c r="D218" i="7"/>
  <c r="D217" i="7" s="1"/>
  <c r="D216" i="7" s="1"/>
  <c r="D215" i="7"/>
  <c r="D214" i="7" s="1"/>
  <c r="D213" i="7" s="1"/>
  <c r="D212" i="7"/>
  <c r="D211" i="7" s="1"/>
  <c r="D210" i="7" s="1"/>
  <c r="D208" i="7"/>
  <c r="D207" i="7" s="1"/>
  <c r="D205" i="7"/>
  <c r="D204" i="7" s="1"/>
  <c r="D202" i="7"/>
  <c r="D201" i="7" s="1"/>
  <c r="D199" i="7"/>
  <c r="D198" i="7" s="1"/>
  <c r="F89" i="4"/>
  <c r="D194" i="7"/>
  <c r="D193" i="7" s="1"/>
  <c r="D192" i="7" s="1"/>
  <c r="D191" i="7" s="1"/>
  <c r="D189" i="7"/>
  <c r="D188" i="7" s="1"/>
  <c r="D184" i="7"/>
  <c r="D183" i="7" s="1"/>
  <c r="D182" i="7" s="1"/>
  <c r="D180" i="7"/>
  <c r="D179" i="7" s="1"/>
  <c r="D178" i="7" s="1"/>
  <c r="D176" i="7"/>
  <c r="D175" i="7" s="1"/>
  <c r="D187" i="7"/>
  <c r="D186" i="7" s="1"/>
  <c r="D185" i="7" s="1"/>
  <c r="D171" i="7"/>
  <c r="D166" i="7"/>
  <c r="D164" i="7"/>
  <c r="D161" i="7"/>
  <c r="D160" i="7" s="1"/>
  <c r="D159" i="7"/>
  <c r="D158" i="7" s="1"/>
  <c r="D157" i="7" s="1"/>
  <c r="D155" i="7"/>
  <c r="D153" i="7"/>
  <c r="F318" i="4"/>
  <c r="D148" i="7"/>
  <c r="D147" i="7" s="1"/>
  <c r="D145" i="7"/>
  <c r="D144" i="7"/>
  <c r="D143" i="7" s="1"/>
  <c r="D140" i="7"/>
  <c r="D137" i="7" s="1"/>
  <c r="D135" i="7"/>
  <c r="D133" i="7"/>
  <c r="D131" i="7"/>
  <c r="D127" i="7"/>
  <c r="D126" i="7" s="1"/>
  <c r="D125" i="7" s="1"/>
  <c r="D123" i="7"/>
  <c r="D122" i="7" s="1"/>
  <c r="D120" i="7"/>
  <c r="D119" i="7" s="1"/>
  <c r="D117" i="7"/>
  <c r="D115" i="7"/>
  <c r="D113" i="7"/>
  <c r="D109" i="7"/>
  <c r="D108" i="7" s="1"/>
  <c r="D106" i="7"/>
  <c r="D105" i="7"/>
  <c r="D104" i="7" s="1"/>
  <c r="D101" i="7"/>
  <c r="D100" i="7" s="1"/>
  <c r="D98" i="7"/>
  <c r="D97" i="7" s="1"/>
  <c r="D95" i="7"/>
  <c r="D93" i="7"/>
  <c r="D91" i="7"/>
  <c r="D85" i="7"/>
  <c r="D84" i="7" s="1"/>
  <c r="D83" i="7"/>
  <c r="D82" i="7" s="1"/>
  <c r="D81" i="7" s="1"/>
  <c r="D63" i="7"/>
  <c r="D61" i="7"/>
  <c r="D59" i="7"/>
  <c r="D58" i="7" s="1"/>
  <c r="D57" i="7" s="1"/>
  <c r="D77" i="7"/>
  <c r="D76" i="7" s="1"/>
  <c r="D69" i="7"/>
  <c r="D68" i="7" s="1"/>
  <c r="D66" i="7"/>
  <c r="D75" i="7"/>
  <c r="D74" i="7" s="1"/>
  <c r="D50" i="7"/>
  <c r="D49" i="7" s="1"/>
  <c r="D53" i="7"/>
  <c r="D52" i="7" s="1"/>
  <c r="D39" i="7"/>
  <c r="D38" i="7" s="1"/>
  <c r="D36" i="7"/>
  <c r="D35" i="7" s="1"/>
  <c r="D32" i="7"/>
  <c r="D31" i="7" s="1"/>
  <c r="D29" i="7"/>
  <c r="D24" i="7"/>
  <c r="D23" i="7"/>
  <c r="D22" i="7" s="1"/>
  <c r="D19" i="7"/>
  <c r="D18" i="7" s="1"/>
  <c r="D15" i="7"/>
  <c r="D181" i="7" l="1"/>
  <c r="D260" i="7"/>
  <c r="D169" i="7"/>
  <c r="D168" i="7" s="1"/>
  <c r="D348" i="7"/>
  <c r="D347" i="7" s="1"/>
  <c r="D346" i="7" s="1"/>
  <c r="D332" i="7"/>
  <c r="D331" i="7" s="1"/>
  <c r="D285" i="7"/>
  <c r="D284" i="7" s="1"/>
  <c r="D270" i="7"/>
  <c r="D237" i="7"/>
  <c r="D232" i="7"/>
  <c r="D227" i="7"/>
  <c r="D197" i="7"/>
  <c r="D174" i="7"/>
  <c r="D163" i="7"/>
  <c r="D142" i="7"/>
  <c r="D152" i="7"/>
  <c r="D130" i="7"/>
  <c r="D80" i="7"/>
  <c r="D79" i="7" s="1"/>
  <c r="D112" i="7"/>
  <c r="D111" i="7" s="1"/>
  <c r="D110" i="7" s="1"/>
  <c r="D103" i="7"/>
  <c r="D90" i="7"/>
  <c r="D60" i="7"/>
  <c r="D65" i="7"/>
  <c r="D34" i="7"/>
  <c r="D33" i="7" s="1"/>
  <c r="D28" i="7"/>
  <c r="D27" i="7" s="1"/>
  <c r="D26" i="7" s="1"/>
  <c r="D21" i="7"/>
  <c r="D328" i="7"/>
  <c r="D325" i="7" s="1"/>
  <c r="D326" i="7"/>
  <c r="D323" i="7"/>
  <c r="D301" i="7"/>
  <c r="D300" i="7" s="1"/>
  <c r="D299" i="7" s="1"/>
  <c r="D315" i="7"/>
  <c r="D314" i="7" s="1"/>
  <c r="D312" i="7"/>
  <c r="D311" i="7" s="1"/>
  <c r="D309" i="7"/>
  <c r="D307" i="7"/>
  <c r="D305" i="7"/>
  <c r="D16" i="7"/>
  <c r="D14" i="7"/>
  <c r="D196" i="7" l="1"/>
  <c r="D283" i="7"/>
  <c r="D47" i="7"/>
  <c r="D46" i="7" s="1"/>
  <c r="D45" i="7" s="1"/>
  <c r="D44" i="7" s="1"/>
  <c r="D220" i="7"/>
  <c r="D219" i="7" s="1"/>
  <c r="D173" i="7"/>
  <c r="D151" i="7"/>
  <c r="D150" i="7" s="1"/>
  <c r="D129" i="7"/>
  <c r="D128" i="7" s="1"/>
  <c r="D89" i="7"/>
  <c r="D88" i="7" s="1"/>
  <c r="D13" i="7"/>
  <c r="D12" i="7" s="1"/>
  <c r="D11" i="7" s="1"/>
  <c r="D304" i="7"/>
  <c r="D303" i="7" s="1"/>
  <c r="D10" i="7" l="1"/>
  <c r="D87" i="7"/>
  <c r="D319" i="7"/>
  <c r="F106" i="4" l="1"/>
  <c r="F105" i="4"/>
  <c r="F262" i="4"/>
  <c r="F228" i="4"/>
  <c r="F43" i="4"/>
  <c r="F37" i="4"/>
  <c r="D321" i="7" l="1"/>
  <c r="D318" i="7" s="1"/>
  <c r="D317" i="7" s="1"/>
  <c r="D298" i="7" s="1"/>
  <c r="D262" i="7"/>
  <c r="D259" i="7" s="1"/>
  <c r="D252" i="7" s="1"/>
  <c r="D251" i="7" s="1"/>
  <c r="D72" i="7"/>
  <c r="D71" i="7" s="1"/>
  <c r="D56" i="7" s="1"/>
  <c r="D55" i="7" s="1"/>
  <c r="F42" i="4"/>
  <c r="F41" i="4"/>
  <c r="D9" i="7" l="1"/>
  <c r="E10" i="7" s="1"/>
  <c r="E11" i="7" s="1"/>
  <c r="F339" i="4"/>
  <c r="F337" i="4"/>
  <c r="F451" i="4"/>
  <c r="F336" i="4" l="1"/>
  <c r="F335" i="4" s="1"/>
  <c r="F334" i="4" s="1"/>
  <c r="F470" i="4"/>
  <c r="F283" i="4"/>
  <c r="F98" i="4"/>
  <c r="F97" i="4" s="1"/>
  <c r="F96" i="4" s="1"/>
  <c r="F95" i="4" s="1"/>
  <c r="F290" i="4" l="1"/>
  <c r="F289" i="4" s="1"/>
  <c r="F288" i="4" s="1"/>
  <c r="F90" i="4" l="1"/>
  <c r="F64" i="4"/>
  <c r="F432" i="4" l="1"/>
  <c r="F430" i="4"/>
  <c r="F424" i="4"/>
  <c r="F444" i="4"/>
  <c r="F443" i="4" s="1"/>
  <c r="F323" i="4"/>
  <c r="F322" i="4" s="1"/>
  <c r="F321" i="4" s="1"/>
  <c r="F320" i="4" s="1"/>
  <c r="F316" i="4"/>
  <c r="F315" i="4" s="1"/>
  <c r="F332" i="4"/>
  <c r="F331" i="4" s="1"/>
  <c r="F330" i="4" s="1"/>
  <c r="F329" i="4" s="1"/>
  <c r="F302" i="4"/>
  <c r="F248" i="4"/>
  <c r="F273" i="4"/>
  <c r="F272" i="4" s="1"/>
  <c r="F270" i="4"/>
  <c r="F269" i="4" s="1"/>
  <c r="F267" i="4"/>
  <c r="F266" i="4" s="1"/>
  <c r="F264" i="4"/>
  <c r="F261" i="4" s="1"/>
  <c r="F259" i="4"/>
  <c r="F257" i="4"/>
  <c r="F254" i="4"/>
  <c r="F252" i="4"/>
  <c r="F249" i="4"/>
  <c r="F246" i="4"/>
  <c r="F245" i="4" s="1"/>
  <c r="F218" i="4"/>
  <c r="F217" i="4" s="1"/>
  <c r="F241" i="4"/>
  <c r="F240" i="4" s="1"/>
  <c r="F238" i="4"/>
  <c r="F237" i="4" s="1"/>
  <c r="F226" i="4"/>
  <c r="F225" i="4" s="1"/>
  <c r="F221" i="4"/>
  <c r="F220" i="4" s="1"/>
  <c r="F215" i="4"/>
  <c r="F214" i="4" s="1"/>
  <c r="F208" i="4"/>
  <c r="F207" i="4" s="1"/>
  <c r="F205" i="4"/>
  <c r="F204" i="4" s="1"/>
  <c r="F194" i="4"/>
  <c r="F193" i="4" s="1"/>
  <c r="F191" i="4"/>
  <c r="F190" i="4" s="1"/>
  <c r="F185" i="4"/>
  <c r="F184" i="4" s="1"/>
  <c r="F182" i="4"/>
  <c r="F181" i="4" s="1"/>
  <c r="F188" i="4"/>
  <c r="F187" i="4" s="1"/>
  <c r="F179" i="4"/>
  <c r="F178" i="4" s="1"/>
  <c r="F176" i="4"/>
  <c r="F175" i="4" s="1"/>
  <c r="F150" i="4"/>
  <c r="F149" i="4" s="1"/>
  <c r="F160" i="4"/>
  <c r="F155" i="4"/>
  <c r="F153" i="4"/>
  <c r="F429" i="4" l="1"/>
  <c r="F256" i="4"/>
  <c r="F251" i="4"/>
  <c r="F236" i="4"/>
  <c r="F213" i="4"/>
  <c r="F174" i="4"/>
  <c r="F152" i="4"/>
  <c r="F244" i="4" l="1"/>
  <c r="F243" i="4"/>
  <c r="F122" i="4" l="1"/>
  <c r="F121" i="4" s="1"/>
  <c r="F119" i="4"/>
  <c r="F118" i="4" s="1"/>
  <c r="F109" i="4"/>
  <c r="F108" i="4" s="1"/>
  <c r="F93" i="4"/>
  <c r="F92" i="4" s="1"/>
  <c r="F88" i="4"/>
  <c r="F87" i="4" s="1"/>
  <c r="F85" i="4"/>
  <c r="F83" i="4"/>
  <c r="F112" i="4"/>
  <c r="F78" i="4"/>
  <c r="F77" i="4" s="1"/>
  <c r="F82" i="4" l="1"/>
  <c r="F407" i="4"/>
  <c r="F449" i="4"/>
  <c r="F448" i="4" s="1"/>
  <c r="F370" i="4"/>
  <c r="F369" i="4" s="1"/>
  <c r="F368" i="4" s="1"/>
  <c r="F367" i="4" s="1"/>
  <c r="F366" i="4" s="1"/>
  <c r="F475" i="4"/>
  <c r="F474" i="4" s="1"/>
  <c r="F224" i="4"/>
  <c r="F223" i="4" s="1"/>
  <c r="F203" i="4"/>
  <c r="F173" i="4" l="1"/>
  <c r="F202" i="4" l="1"/>
  <c r="F447" i="4"/>
  <c r="F446" i="4" s="1"/>
  <c r="F117" i="4"/>
  <c r="F116" i="4" s="1"/>
  <c r="F81" i="4"/>
  <c r="F80" i="4" s="1"/>
  <c r="F442" i="4"/>
  <c r="F441" i="4" s="1"/>
  <c r="F38" i="4"/>
  <c r="F34" i="4"/>
  <c r="F19" i="4"/>
  <c r="F15" i="4"/>
  <c r="F36" i="4" l="1"/>
  <c r="F33" i="4" s="1"/>
  <c r="F32" i="4" s="1"/>
  <c r="F352" i="4" l="1"/>
  <c r="F489" i="4" l="1"/>
  <c r="F482" i="4"/>
  <c r="F481" i="4" s="1"/>
  <c r="F480" i="4" s="1"/>
  <c r="F479" i="4" s="1"/>
  <c r="F467" i="4"/>
  <c r="F464" i="4" s="1"/>
  <c r="F462" i="4"/>
  <c r="F460" i="4"/>
  <c r="F458" i="4"/>
  <c r="F457" i="4" s="1"/>
  <c r="F439" i="4"/>
  <c r="F437" i="4"/>
  <c r="F427" i="4"/>
  <c r="F426" i="4" s="1"/>
  <c r="F393" i="4"/>
  <c r="F389" i="4"/>
  <c r="F383" i="4"/>
  <c r="F382" i="4" s="1"/>
  <c r="F380" i="4"/>
  <c r="F378" i="4"/>
  <c r="F376" i="4"/>
  <c r="F414" i="4"/>
  <c r="F413" i="4" s="1"/>
  <c r="F408" i="4"/>
  <c r="F405" i="4"/>
  <c r="F404" i="4" s="1"/>
  <c r="F402" i="4"/>
  <c r="F400" i="4"/>
  <c r="F398" i="4"/>
  <c r="F345" i="4"/>
  <c r="F313" i="4"/>
  <c r="F311" i="4"/>
  <c r="F305" i="4"/>
  <c r="F304" i="4" s="1"/>
  <c r="F300" i="4"/>
  <c r="F299" i="4" s="1"/>
  <c r="F308" i="4"/>
  <c r="F307" i="4" s="1"/>
  <c r="F295" i="4"/>
  <c r="F294" i="4" s="1"/>
  <c r="F293" i="4" s="1"/>
  <c r="F292" i="4" s="1"/>
  <c r="F282" i="4"/>
  <c r="F280" i="4"/>
  <c r="F278" i="4"/>
  <c r="F234" i="4"/>
  <c r="F233" i="4" s="1"/>
  <c r="F232" i="4" s="1"/>
  <c r="F231" i="4" s="1"/>
  <c r="F212" i="4"/>
  <c r="F211" i="4" s="1"/>
  <c r="F171" i="4"/>
  <c r="F170" i="4" s="1"/>
  <c r="F169" i="4" s="1"/>
  <c r="F167" i="4"/>
  <c r="F166" i="4" s="1"/>
  <c r="F165" i="4" s="1"/>
  <c r="F143" i="4"/>
  <c r="F141" i="4"/>
  <c r="F134" i="4"/>
  <c r="F129" i="4"/>
  <c r="F127" i="4"/>
  <c r="F75" i="4"/>
  <c r="F74" i="4" s="1"/>
  <c r="F73" i="4" s="1"/>
  <c r="F72" i="4" s="1"/>
  <c r="F103" i="4"/>
  <c r="F102" i="4" s="1"/>
  <c r="F63" i="4"/>
  <c r="F61" i="4"/>
  <c r="F60" i="4" s="1"/>
  <c r="F55" i="4"/>
  <c r="F54" i="4" s="1"/>
  <c r="F52" i="4"/>
  <c r="F50" i="4"/>
  <c r="F48" i="4"/>
  <c r="F30" i="4"/>
  <c r="F29" i="4" s="1"/>
  <c r="F28" i="4" s="1"/>
  <c r="F25" i="4"/>
  <c r="F24" i="4" s="1"/>
  <c r="F101" i="4" l="1"/>
  <c r="F100" i="4" s="1"/>
  <c r="F436" i="4"/>
  <c r="F435" i="4" s="1"/>
  <c r="F434" i="4" s="1"/>
  <c r="F310" i="4"/>
  <c r="F298" i="4" s="1"/>
  <c r="F297" i="4" s="1"/>
  <c r="F277" i="4"/>
  <c r="F276" i="4" s="1"/>
  <c r="F275" i="4" s="1"/>
  <c r="F230" i="4" s="1"/>
  <c r="F140" i="4"/>
  <c r="F139" i="4" s="1"/>
  <c r="F164" i="4"/>
  <c r="F163" i="4" s="1"/>
  <c r="F126" i="4"/>
  <c r="F125" i="4" s="1"/>
  <c r="F124" i="4" s="1"/>
  <c r="F59" i="4"/>
  <c r="F58" i="4" s="1"/>
  <c r="F57" i="4" s="1"/>
  <c r="F397" i="4"/>
  <c r="F375" i="4"/>
  <c r="F47" i="4"/>
  <c r="F46" i="4" s="1"/>
  <c r="F45" i="4" s="1"/>
  <c r="F488" i="4"/>
  <c r="F487" i="4" s="1"/>
  <c r="F486" i="4" s="1"/>
  <c r="F478" i="4"/>
  <c r="F472" i="4"/>
  <c r="F469" i="4" s="1"/>
  <c r="F456" i="4" s="1"/>
  <c r="F391" i="4"/>
  <c r="F388" i="4" s="1"/>
  <c r="F350" i="4"/>
  <c r="F158" i="4"/>
  <c r="F157" i="4" s="1"/>
  <c r="F148" i="4" s="1"/>
  <c r="F147" i="4" s="1"/>
  <c r="F386" i="4"/>
  <c r="F385" i="4" s="1"/>
  <c r="F344" i="4"/>
  <c r="F133" i="4"/>
  <c r="F349" i="4" l="1"/>
  <c r="F40" i="4"/>
  <c r="F27" i="4" s="1"/>
  <c r="F71" i="4"/>
  <c r="F477" i="4"/>
  <c r="F287" i="4"/>
  <c r="F137" i="4"/>
  <c r="F138" i="4"/>
  <c r="F396" i="4"/>
  <c r="F395" i="4" s="1"/>
  <c r="F374" i="4"/>
  <c r="F373" i="4" s="1"/>
  <c r="F455" i="4"/>
  <c r="F485" i="4"/>
  <c r="F146" i="4"/>
  <c r="F145" i="4" s="1"/>
  <c r="F343" i="4"/>
  <c r="F132" i="4"/>
  <c r="F348" i="4" l="1"/>
  <c r="F347" i="4" s="1"/>
  <c r="F342" i="4" s="1"/>
  <c r="F136" i="4"/>
  <c r="F286" i="4"/>
  <c r="F285" i="4" s="1"/>
  <c r="F210" i="4" s="1"/>
  <c r="F484" i="4"/>
  <c r="F372" i="4"/>
  <c r="F341" i="4" l="1"/>
  <c r="F365" i="4"/>
  <c r="F69" i="4"/>
  <c r="F364" i="4" l="1"/>
  <c r="F68" i="4"/>
  <c r="F66" i="4" l="1"/>
  <c r="F67" i="4"/>
  <c r="F22" i="4"/>
  <c r="F21" i="4" s="1"/>
  <c r="F17" i="4" l="1"/>
  <c r="F14" i="4" s="1"/>
  <c r="F13" i="4" s="1"/>
  <c r="F12" i="4" s="1"/>
  <c r="F11" i="4" l="1"/>
  <c r="F454" i="4"/>
  <c r="F422" i="4"/>
  <c r="F421" i="4" s="1"/>
  <c r="F453" i="4" l="1"/>
  <c r="F420" i="4"/>
  <c r="F419" i="4" s="1"/>
  <c r="F418" i="4" s="1"/>
  <c r="F200" i="4"/>
  <c r="F199" i="4" s="1"/>
  <c r="F198" i="4" s="1"/>
  <c r="F197" i="4" s="1"/>
  <c r="F417" i="4" l="1"/>
  <c r="F196" i="4"/>
  <c r="F162" i="4" l="1"/>
  <c r="F416" i="4"/>
  <c r="F10" i="4" l="1"/>
  <c r="F9" i="4" s="1"/>
</calcChain>
</file>

<file path=xl/sharedStrings.xml><?xml version="1.0" encoding="utf-8"?>
<sst xmlns="http://schemas.openxmlformats.org/spreadsheetml/2006/main" count="3066" uniqueCount="419">
  <si>
    <t>с распределением бюджетных ассигнований  по разделам, подразделам, целевым статьям (муниципальных  программам и непрограммным направлениям деятельности), группам и подгруппам видов расходов классификации расходов бюджетов</t>
  </si>
  <si>
    <t>Наименование</t>
  </si>
  <si>
    <t>Раздел, подраздел</t>
  </si>
  <si>
    <t>Целевая статья</t>
  </si>
  <si>
    <t>Вид расходов</t>
  </si>
  <si>
    <t>Всего расходы бюджета</t>
  </si>
  <si>
    <t>Администрация (исполнительно-распорядительный орган) городского поселения "Город Балабаново"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</si>
  <si>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</si>
  <si>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003</t>
  </si>
  <si>
    <t>0104</t>
  </si>
  <si>
    <t>Обеспечение деятельности местной Администрации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</si>
  <si>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</si>
  <si>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</si>
  <si>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</si>
  <si>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</si>
  <si>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</si>
  <si>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</si>
  <si>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</si>
  <si>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</si>
  <si>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</si>
  <si>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0113</t>
  </si>
  <si>
    <t>Обеспечение проведения выборов и референдумов</t>
  </si>
  <si>
    <t>0107</t>
  </si>
  <si>
    <t>Проведение конкурса на лучшее организационное и материально-техническое обеспечение избирательного участка</t>
  </si>
  <si>
    <t>Мероприятия по организационно-информационно-техническому проведению выборов</t>
  </si>
  <si>
    <t>Закупка товаров, работ и услуг для государственных (муниципальных) нужд</t>
  </si>
  <si>
    <t>Резервные фонды</t>
  </si>
  <si>
    <t>0111</t>
  </si>
  <si>
    <t xml:space="preserve">Муниципальная программа "Безопасность жизнедеятельности в г. Балабаново на 2014-2016 годы" </t>
  </si>
  <si>
    <t>Резервный фонд местных администраций</t>
  </si>
  <si>
    <t>0900060</t>
  </si>
  <si>
    <t>Резервные средства</t>
  </si>
  <si>
    <t>Другие общегосударственные вопросы</t>
  </si>
  <si>
    <t>Материально-техническое обеспечение в области безопасности жизнедеятельности г. Балабаново"</t>
  </si>
  <si>
    <t>Мероприятия направленные на формирование установок толерантного сознания.</t>
  </si>
  <si>
    <t>Мероприятия противодействия злоупотреблению наркотикам</t>
  </si>
  <si>
    <t>Мероприятия по  профилактике терроризма и экстремизма.</t>
  </si>
  <si>
    <t xml:space="preserve">Техническая инвентаризация объектов </t>
  </si>
  <si>
    <t>200</t>
  </si>
  <si>
    <t>Мероприятия по эффективному использованию муниципального имущества</t>
  </si>
  <si>
    <t>810</t>
  </si>
  <si>
    <t xml:space="preserve">Непрограммные расходы 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</si>
  <si>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</si>
  <si>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</si>
  <si>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</si>
  <si>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</si>
  <si>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расходы федеральных и областных органов исполнительной власти</t>
  </si>
  <si>
    <t>8800000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</si>
  <si>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</si>
  <si>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</si>
  <si>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</si>
  <si>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</si>
  <si>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</si>
  <si>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муниципальных учреждений</t>
  </si>
  <si>
    <t>Расходы на выплаты персоналу казенных учреждений</t>
  </si>
  <si>
    <t>110</t>
  </si>
  <si>
    <t>Материально-техническое обеспечение в области безопасности жизнедеятельности г. Балабаново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</si>
  <si>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</si>
  <si>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</si>
  <si>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</si>
  <si>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</si>
  <si>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</si>
  <si>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</si>
  <si>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Кадастровый учет.</t>
  </si>
  <si>
    <t>Жилищно-коммунальное хозяйство</t>
  </si>
  <si>
    <t>0500</t>
  </si>
  <si>
    <t>Жилищное хозяйство</t>
  </si>
  <si>
    <t>0501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</si>
  <si>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 на 2014-2016 годы." </t>
  </si>
  <si>
    <t>Коммунальное хозяйство</t>
  </si>
  <si>
    <t>0502</t>
  </si>
  <si>
    <t>Бюджетные инвестиции</t>
  </si>
  <si>
    <t>Капитальный ремонт теплосетей и котельных</t>
  </si>
  <si>
    <t>Капитальный ремонт других объектов коммунального хозяйства</t>
  </si>
  <si>
    <t xml:space="preserve">Муниципальные гарантии
</t>
  </si>
  <si>
    <t>840</t>
  </si>
  <si>
    <t>Благоустройство</t>
  </si>
  <si>
    <t>0503</t>
  </si>
  <si>
    <t>Содержание зеленого хозяйства</t>
  </si>
  <si>
    <t>Уличное освещение</t>
  </si>
  <si>
    <t>Образование</t>
  </si>
  <si>
    <t>0700</t>
  </si>
  <si>
    <t>Молодежная политика и оздоровление детей</t>
  </si>
  <si>
    <t>0707</t>
  </si>
  <si>
    <t>Муниципальная программа "Молодежная политика  города Балабаново на 2014-2016 годы."</t>
  </si>
  <si>
    <t>Социальная политика</t>
  </si>
  <si>
    <t>1000</t>
  </si>
  <si>
    <t>Социальное обеспечение населения</t>
  </si>
  <si>
    <t>1003</t>
  </si>
  <si>
    <t>Социальные выплаты к пенсиям лицам, замещающим должности муниципальных служащих</t>
  </si>
  <si>
    <t>Социальное обеспечение и иные выплаты населению</t>
  </si>
  <si>
    <t>300</t>
  </si>
  <si>
    <t>Иные выплаты населению</t>
  </si>
  <si>
    <t>360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</si>
  <si>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</si>
  <si>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</si>
  <si>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</si>
  <si>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</si>
  <si>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</si>
  <si>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</si>
  <si>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</si>
  <si>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</si>
  <si>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Уплата налогов, сборов и иных платежей</t>
  </si>
  <si>
    <t>850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</si>
  <si>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</si>
  <si>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</si>
  <si>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</si>
  <si>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</si>
  <si>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органов финансового надзора</t>
  </si>
  <si>
    <t>Руководитель контрольно-счетной палаты муниципального образования и его заместители</t>
  </si>
  <si>
    <t>Культура и кинематография.</t>
  </si>
  <si>
    <t>0800</t>
  </si>
  <si>
    <t>Культура</t>
  </si>
  <si>
    <t>0801</t>
  </si>
  <si>
    <t>Физическая культура и спорт</t>
  </si>
  <si>
    <t>1100</t>
  </si>
  <si>
    <t>Физическая культура.</t>
  </si>
  <si>
    <t>1101</t>
  </si>
  <si>
    <t>Мероприятия в области физической культуры и спорта</t>
  </si>
  <si>
    <t>Укрепление и развитие материально-технической базы для занятия населения города физической культурой и спортом</t>
  </si>
  <si>
    <t>Средства массовой информации.</t>
  </si>
  <si>
    <t>1200</t>
  </si>
  <si>
    <t>Периодическая  печать и издательства</t>
  </si>
  <si>
    <t>1202</t>
  </si>
  <si>
    <t>Реализация мероприятий по исполнению муниципального задания на оказание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</si>
  <si>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</si>
  <si>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</si>
  <si>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</si>
  <si>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Общегосударственные вопросы</t>
  </si>
  <si>
    <t>0100</t>
  </si>
  <si>
    <t>1300</t>
  </si>
  <si>
    <t>830</t>
  </si>
  <si>
    <t>Стимулирование руководителей исполнительно-распорядительных органов муниципальных образований области</t>
  </si>
  <si>
    <t>8880053</t>
  </si>
  <si>
    <t>Межбюджетные трансферты</t>
  </si>
  <si>
    <t>500</t>
  </si>
  <si>
    <t>540</t>
  </si>
  <si>
    <t>Иные межбюджетные трансферты</t>
  </si>
  <si>
    <t>Исполнение судебных актов</t>
  </si>
  <si>
    <t>Вовлечение молодежи в социальную политику</t>
  </si>
  <si>
    <t>Ведомственная структура расходов муниципального  бюджета на 2016 год</t>
  </si>
  <si>
    <t>81 0 00 00400</t>
  </si>
  <si>
    <t>82 0 00 00400</t>
  </si>
  <si>
    <t>83 0 00 00400</t>
  </si>
  <si>
    <t>81 0 00 00410</t>
  </si>
  <si>
    <t>81 0 00 00420</t>
  </si>
  <si>
    <t>81 0 00 00000</t>
  </si>
  <si>
    <t>Глава  местной администрации (исполнительно- распорядительного органа  муниципального образования)</t>
  </si>
  <si>
    <t>Обеспечение деятельности главы Администрации</t>
  </si>
  <si>
    <t>75 0 00 00000</t>
  </si>
  <si>
    <t>75 0 00 00480</t>
  </si>
  <si>
    <t>82 0 00 00920</t>
  </si>
  <si>
    <t>82 0 00 00000</t>
  </si>
  <si>
    <t>83 0 00 00000</t>
  </si>
  <si>
    <t>83 0 00 00440</t>
  </si>
  <si>
    <t>10 0 00 00000</t>
  </si>
  <si>
    <t>10 0 01 00000</t>
  </si>
  <si>
    <t>10 0 01 10010</t>
  </si>
  <si>
    <t>10 0 01 10020</t>
  </si>
  <si>
    <t>84 0 00 00000</t>
  </si>
  <si>
    <t>84 0 00 00600</t>
  </si>
  <si>
    <t>08 0 00 00000</t>
  </si>
  <si>
    <t>Основное мероприятие" Повышение  социальной защиты и привлекательности службы в органах местного самоуправления "</t>
  </si>
  <si>
    <t>08 0 01 00000</t>
  </si>
  <si>
    <t>08 0 01 00750</t>
  </si>
  <si>
    <t>08 0 01 08020</t>
  </si>
  <si>
    <t>08 0 01 08010</t>
  </si>
  <si>
    <t>Основное мероприятие "Подготовка населения в области обеспечения безопасности жизнедеятельности"</t>
  </si>
  <si>
    <t>09 0 00 00000</t>
  </si>
  <si>
    <t>09 0 01 00000</t>
  </si>
  <si>
    <t>Предупреждение и ликвидация чрезвычайных ситуаций</t>
  </si>
  <si>
    <t>Расходы на обеспечение деятельности ДНД</t>
  </si>
  <si>
    <t>09 0 01 09020</t>
  </si>
  <si>
    <t>09 0 01 09050</t>
  </si>
  <si>
    <t>09 0 01 09060</t>
  </si>
  <si>
    <t>09 0 01 09080</t>
  </si>
  <si>
    <t>09 0 01 09100</t>
  </si>
  <si>
    <t>Основное мероприятие "Создание условий для адаптации молодежи в современном обществе"</t>
  </si>
  <si>
    <t>46 0 00 00000</t>
  </si>
  <si>
    <t>46 0 01 00000</t>
  </si>
  <si>
    <t>46 0 01 46060</t>
  </si>
  <si>
    <t>46 0 00 46070</t>
  </si>
  <si>
    <t>46 0 01 46010</t>
  </si>
  <si>
    <t>38 0 00 00000</t>
  </si>
  <si>
    <t>38 0 01 00000</t>
  </si>
  <si>
    <t>38 0 01 38010</t>
  </si>
  <si>
    <t>38 0 01 38030</t>
  </si>
  <si>
    <t>Погашение кредиторской задолженности</t>
  </si>
  <si>
    <t>38 0 01 00730</t>
  </si>
  <si>
    <t>38 0 01 38020</t>
  </si>
  <si>
    <t>05 0 01 05040</t>
  </si>
  <si>
    <t>Муниципальные гарантии</t>
  </si>
  <si>
    <t>38 0 01 38040</t>
  </si>
  <si>
    <t>05 0 01 00000</t>
  </si>
  <si>
    <t>Основные мероприятия "Обеспечение комфортных условий проживания граждан"</t>
  </si>
  <si>
    <t>Содержание и текущий ремонт жилого фонда</t>
  </si>
  <si>
    <t>38 0 01 00650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</si>
  <si>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"Город Балабаново" на 2016 год"</t>
  </si>
  <si>
    <t>Основное мероприятие "Территориальное планирование и проектирование"</t>
  </si>
  <si>
    <t>Основное мероприятие "Строительство"</t>
  </si>
  <si>
    <t>21 0 00 00000</t>
  </si>
  <si>
    <t>21 0 01 00000</t>
  </si>
  <si>
    <t>24 0 01 00000</t>
  </si>
  <si>
    <t>Разработка проектов объектов инфраструктуры</t>
  </si>
  <si>
    <t>21 0 01 21020</t>
  </si>
  <si>
    <t>21 0 02 00000</t>
  </si>
  <si>
    <t>Основное мероприятие "Подготовка и проведение выборов и референдумов"</t>
  </si>
  <si>
    <t>21 0 02 21040</t>
  </si>
  <si>
    <t>Основное мероприятие "Приведение сети автомобильных дорог в соответствие с нормативными требованиями"</t>
  </si>
  <si>
    <t>24 0 00 00000</t>
  </si>
  <si>
    <t>Содержание сети автомобильных дорог</t>
  </si>
  <si>
    <t>24 0 01 24010</t>
  </si>
  <si>
    <t>Содержание, капитальный ремонт сети автомобильных дорог за счет средств дорожного фонда</t>
  </si>
  <si>
    <t>24 0 01 24050</t>
  </si>
  <si>
    <t>24 0 01 24020</t>
  </si>
  <si>
    <t>24 0 01 24040</t>
  </si>
  <si>
    <t>Ремонт и капитальный ремонт сети автомобильных дорог</t>
  </si>
  <si>
    <t>Обеспечение безопасности дорожного движения</t>
  </si>
  <si>
    <t>Паспортизация автомобильных дорог</t>
  </si>
  <si>
    <t>24 0 01 24060</t>
  </si>
  <si>
    <t>24 0 01 24070</t>
  </si>
  <si>
    <t>Капитальный ремонт и ремонт дворовых территорий многоквартирных домов</t>
  </si>
  <si>
    <t>24 0 01 24080</t>
  </si>
  <si>
    <t>Капитальный ремонт и ремонт дворовых территорий многоквартирных домов за счет средств дорожного фонда</t>
  </si>
  <si>
    <t>05 0 00 00000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</si>
  <si>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</si>
  <si>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Плата за капитальный ремонт доли муниципального образования в праве долевой собственности многоквартирных жилых домов</t>
  </si>
  <si>
    <t>05 0 01 05020</t>
  </si>
  <si>
    <t>05 0 01 05030</t>
  </si>
  <si>
    <t>21 0 01 21010</t>
  </si>
  <si>
    <t>Иные непрограммные мероприятия</t>
  </si>
  <si>
    <t>Строительство объектов коммунальной инфраструктуры</t>
  </si>
  <si>
    <t>21 0 02 21030</t>
  </si>
  <si>
    <t>Строительство прочих объектов</t>
  </si>
  <si>
    <t>21 0 02 21050</t>
  </si>
  <si>
    <t>30 0 00 00000</t>
  </si>
  <si>
    <t>30 0 01 00000</t>
  </si>
  <si>
    <t>Организация водоснабжения</t>
  </si>
  <si>
    <t>Организация теплоснабжения</t>
  </si>
  <si>
    <t>Содержание и ремонт других объектов коммунального хозяйства</t>
  </si>
  <si>
    <t>Обеспечение инженерной инфраструктурой</t>
  </si>
  <si>
    <t>Организация систем индивидуального поквартирного теплоснабжения</t>
  </si>
  <si>
    <t>30 0 01 30010</t>
  </si>
  <si>
    <t>30 0 01 30020</t>
  </si>
  <si>
    <t>30 0 01 30030</t>
  </si>
  <si>
    <t>30 0 01 30040</t>
  </si>
  <si>
    <t>30 0 01 30050</t>
  </si>
  <si>
    <t>30 0 01 30060</t>
  </si>
  <si>
    <t>30 0 01 30070</t>
  </si>
  <si>
    <t>30 0 01 30080</t>
  </si>
  <si>
    <t>Реализация мероприятий в области земельных отношений и инвентаризации объектов</t>
  </si>
  <si>
    <t>38 0 01 38050</t>
  </si>
  <si>
    <t>Мероприятия по управлению жилищным фондом</t>
  </si>
  <si>
    <t>38 0 01 38060</t>
  </si>
  <si>
    <t>Основное мероприятие "Создание условий для информационного обеспечения населения"</t>
  </si>
  <si>
    <t>23 0 00 00000</t>
  </si>
  <si>
    <t>23 0 01 00000</t>
  </si>
  <si>
    <t>23 0 01 23010</t>
  </si>
  <si>
    <t>13 0 00 00000</t>
  </si>
  <si>
    <t>Основное мероприятие "Создание условий для благоприятной адаптации молодежи в современном обществе"</t>
  </si>
  <si>
    <t>13 0 01 00000</t>
  </si>
  <si>
    <t>13 0 01 00590</t>
  </si>
  <si>
    <t>13 0 01 13010</t>
  </si>
  <si>
    <t>Мероприятия, направленные на развитие физической культуры и спорта</t>
  </si>
  <si>
    <t>13 0 01 13040</t>
  </si>
  <si>
    <t>13 0 01 13050</t>
  </si>
  <si>
    <t>11 0 00 00000</t>
  </si>
  <si>
    <t>Подпрограмма "Развитие культуры в городе Балабаново"</t>
  </si>
  <si>
    <t>Основное мероприятие "Создание условий для развития культуры"</t>
  </si>
  <si>
    <t>11 1 00 00000</t>
  </si>
  <si>
    <t>11 1 01 00000</t>
  </si>
  <si>
    <t>11 1 01 00590</t>
  </si>
  <si>
    <t>Мероприятия по укреплению материально-технической базы учреждений культуры</t>
  </si>
  <si>
    <t>11 1 01 11010</t>
  </si>
  <si>
    <t>Проведение культурно-досуговых мероприятий</t>
  </si>
  <si>
    <t>11 1 01 11110</t>
  </si>
  <si>
    <t>Мероприятия, направленные на развитие учреждении культуры</t>
  </si>
  <si>
    <t>11 1 01 11120</t>
  </si>
  <si>
    <t>Подпрограмма "Дети в семье города Балабаново"</t>
  </si>
  <si>
    <t>Основное мероприятие" Снижение уровня детской безнадзорности  и семейного неблагополучия"</t>
  </si>
  <si>
    <t>Развитие социального обслуживания семьи и детей</t>
  </si>
  <si>
    <t>03 2 02 03050</t>
  </si>
  <si>
    <t>03 0 00 00000</t>
  </si>
  <si>
    <t>03 2 00 00000</t>
  </si>
  <si>
    <t>03 2 02 00000</t>
  </si>
  <si>
    <t>Основное мероприятие "Создание условий для развития библиотечного обслуживания"</t>
  </si>
  <si>
    <t>11 2 00 00000</t>
  </si>
  <si>
    <t>11 2 01 00000</t>
  </si>
  <si>
    <t>11 2 01 00590</t>
  </si>
  <si>
    <t>Мероприятия по укреплению материально-технической базы городской библиотеки</t>
  </si>
  <si>
    <t>Мероприятия, направленные на развитие городской библиотеки</t>
  </si>
  <si>
    <t>11 2 01 11010</t>
  </si>
  <si>
    <t>Субсидии юридическим лицам
(кроме некоммерческих организаций), индивидуальным
предпринимателям, физическим лицам - производителям
товаров, работ, услуг</t>
  </si>
  <si>
    <t>400</t>
  </si>
  <si>
    <t>19 0 00 00000</t>
  </si>
  <si>
    <t>19 0 01 00000</t>
  </si>
  <si>
    <t>19 0 01 19010</t>
  </si>
  <si>
    <t>Организация ритуальных услуг и содержание мест захоронения</t>
  </si>
  <si>
    <t>19 0 01 19030</t>
  </si>
  <si>
    <t>19 0 01 19040</t>
  </si>
  <si>
    <t>19 0 01 19050</t>
  </si>
  <si>
    <t>Организация сбора и вывоза бытовых отходов и мусора</t>
  </si>
  <si>
    <t>19 0 01 19060</t>
  </si>
  <si>
    <t>Прочие мероприятия по благоустройству</t>
  </si>
  <si>
    <t xml:space="preserve"> Публичные нормативные социальные выплаты гражданам</t>
  </si>
  <si>
    <t>Подпрограмма "Старшее поколение на 2014-2016 годы."</t>
  </si>
  <si>
    <t>03 1 00 00000</t>
  </si>
  <si>
    <t>Основные мероприятия "Улучшение качества жизни пожилых людей и инвалидов"</t>
  </si>
  <si>
    <t>03 1 01 00000</t>
  </si>
  <si>
    <t>03 1 01 03020</t>
  </si>
  <si>
    <t>Проведение мероприятий для граждан пожилого возраста и инвалидов</t>
  </si>
  <si>
    <t>03 1 01 03030</t>
  </si>
  <si>
    <t>Поддержка общественных организаций</t>
  </si>
  <si>
    <t>03 1 01 03040</t>
  </si>
  <si>
    <t>03 2 01 00000</t>
  </si>
  <si>
    <t>03 2 01 03050</t>
  </si>
  <si>
    <t xml:space="preserve">Бюджетные инвестиции </t>
  </si>
  <si>
    <t>410</t>
  </si>
  <si>
    <t xml:space="preserve">Капитальные вложения в объекты государственной (муниципальной) собственности
</t>
  </si>
  <si>
    <t>ВСЕГО</t>
  </si>
  <si>
    <t xml:space="preserve">Перечень </t>
  </si>
  <si>
    <t>Подпрограмма "Старшее поколение"</t>
  </si>
  <si>
    <t>Муниципальная программа "Капитальный ремонт многоквартирных жилых домов городского поселения "Город Балабаново"</t>
  </si>
  <si>
    <t>Муниципальная программа "Кадровая политика в г. Балабаново"</t>
  </si>
  <si>
    <t xml:space="preserve">Муниципальная программа "Безопасность жизнедеятельности в г. Балабаново" </t>
  </si>
  <si>
    <t>Мероприятия по созданию формирований правоохранительной направленности</t>
  </si>
  <si>
    <t>09 0 01 09070</t>
  </si>
  <si>
    <t>Муниципальная программа «Выборы»</t>
  </si>
  <si>
    <t>Муниципальная программа "Культурная политика  в городе Балабаново"</t>
  </si>
  <si>
    <t>Подпрограмма "Развитие библиотечного обслуживания населения"</t>
  </si>
  <si>
    <t>11 2 01 11110</t>
  </si>
  <si>
    <t>11 2 01 11120</t>
  </si>
  <si>
    <t>Муниципальная программа "Развитие физической культуры и спорта в городе Балабаново"</t>
  </si>
  <si>
    <t>Муниципальная программа "Благоустройство городского поселения "Город Балабаново""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</si>
  <si>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городского поселения "Город Балабаново""</t>
  </si>
  <si>
    <t>Муниципальная программа "Информационная политика. Развитие СМИ в городе Балабаново"</t>
  </si>
  <si>
    <t>Мероприятия по информированию населения</t>
  </si>
  <si>
    <t>Муниципальная программа "Ремонт и содержание сети автомобильных дорог "</t>
  </si>
  <si>
    <t xml:space="preserve">Муниципальная программа «Энергосбережение  и повышения энергетической эффективности в системах коммунальной инфраструктуры на территории городского поселения «Город Балабаново"" </t>
  </si>
  <si>
    <t xml:space="preserve">Муниципальная программа "Управление муниципальным имуществом муниципального образования городского поселения "Город Балабаново" </t>
  </si>
  <si>
    <t>Техническая инвентаризация объектов</t>
  </si>
  <si>
    <t>Муниципальная программа "Молодежная политика  города Балабаново"</t>
  </si>
  <si>
    <t>46 0 01 46070</t>
  </si>
  <si>
    <t>Обеспечение деятельности законодательных (представительных) государственной власти и представительных органов муниципальных образований</t>
  </si>
  <si>
    <t>Целевая статья расходов</t>
  </si>
  <si>
    <t>2016 год</t>
  </si>
  <si>
    <t xml:space="preserve">на 2016 год </t>
  </si>
  <si>
    <t>руб.</t>
  </si>
  <si>
    <t>Установка, проведение сервисного обслуживания и замена установленных узлов учета</t>
  </si>
  <si>
    <t xml:space="preserve">Перечень и коды разделов, подразделов, целевых статей (муниципальных программ и непрограммных направлений), групп и подгрупп видов расходов муниципального бюджета городского поселения "Город Балабаново" на 2016 год </t>
  </si>
  <si>
    <t>Капитальные вложения в объекты государственной (муниципальной) собственности</t>
  </si>
  <si>
    <t>непрогр.мет.</t>
  </si>
  <si>
    <t>прогр. Мет.</t>
  </si>
  <si>
    <t>Строительство объектов инженерно-транспортной инфраструктуры</t>
  </si>
  <si>
    <t>Основное мероприятие "Эффективное управление имуществом"</t>
  </si>
  <si>
    <t>Основное мероприятие "Обеспечение рационального использования топливно-энергетических ресурсов"</t>
  </si>
  <si>
    <t>Исполнение муниципальных гарантий без права регрессного требования гаранта к принципалу или уступки гаранту прав требования бенефициара  к принципалу</t>
  </si>
  <si>
    <t>Муниципальная программа "Развитие системы социального обслуживания населения городского поселения "Город Балабаново"</t>
  </si>
  <si>
    <t>Основное мероприятие "Улучшение благоустройства города"</t>
  </si>
  <si>
    <t>Осуществление мер социальной поддержки малообеспеченных граждан, пенсионеров и инвалидов</t>
  </si>
  <si>
    <t xml:space="preserve">Бюджетные ассигнования на 2016 год </t>
  </si>
  <si>
    <t>Обеспечение деятельности законодательных органов муниципальных образований</t>
  </si>
  <si>
    <t>Кадровый потенциал  учреждений и повышение заинтересованности работников органов местного самоуправления в повышении качества предоставляемых муниципальных услуг</t>
  </si>
  <si>
    <t>Информационное, материально-техническое обеспечение работников органов местного самоуправления, повышение квалификации.</t>
  </si>
  <si>
    <t>КБК</t>
  </si>
  <si>
    <t>Территориальное планирование, проектирование и внесение изменений в генплан и ПЗЗ</t>
  </si>
  <si>
    <t xml:space="preserve">Муниципальная программа «Выборы» </t>
  </si>
  <si>
    <t>Муниципальная программа "Территориальное планирование, проектирование, строительство объектов капитального строительства и инженерно-транспортной инфраструктуры МО "Город Балабаново""</t>
  </si>
  <si>
    <t>Муниципальная программа "Ремонт и содержание сети автомобильных дорог в городском поселении "город Балабаново"</t>
  </si>
  <si>
    <t xml:space="preserve"> Муниципальная программа "Управление муниципальным имуществом муниципального образования городского поселения "Город Балабаново" </t>
  </si>
  <si>
    <t>Расходы на обеспечение деятельности ДДС</t>
  </si>
  <si>
    <t>88 0 00 00000</t>
  </si>
  <si>
    <t>88 8 00 00000</t>
  </si>
  <si>
    <t>88 8 00 51180</t>
  </si>
  <si>
    <t>Приложение № 1</t>
  </si>
  <si>
    <t>Приложение № 2</t>
  </si>
  <si>
    <t>Приложение № 3</t>
  </si>
  <si>
    <t>Изменения</t>
  </si>
  <si>
    <t xml:space="preserve">Бюджетные ассигнования на 2016 год с изменениями </t>
  </si>
  <si>
    <t>Источники  финансирования дефицита бюджета городского поселения «Город Балабаново»</t>
  </si>
  <si>
    <t xml:space="preserve">Код БК 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</si>
  <si>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</si>
  <si>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</si>
  <si>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</si>
  <si>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бюджетами поселений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</si>
  <si>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бюджета </t>
  </si>
  <si>
    <t>ИТОГО  источников финансирования дефицита бюджета:</t>
  </si>
  <si>
    <t>01 03 0100 13 0000 710</t>
  </si>
  <si>
    <t>01 02 0000 13 0000 710</t>
  </si>
  <si>
    <t>01 03 0100 13 0000 810</t>
  </si>
  <si>
    <t>01 02 0000 13 0000 810</t>
  </si>
  <si>
    <t>01 05 0000 13 0000 000</t>
  </si>
  <si>
    <t>Приложение № 4</t>
  </si>
  <si>
    <t>Программа муниципальных гарантий</t>
  </si>
  <si>
    <t xml:space="preserve"> городского поселения "Город Балабаново" в валюте Российской Федерации</t>
  </si>
  <si>
    <t xml:space="preserve"> на 2016 год </t>
  </si>
  <si>
    <t>1.1. Перечень подлежащих предоставлению муниципальных гарантий городского поселения "Город Балабаново" в 2016 году</t>
  </si>
  <si>
    <t>№ п/п</t>
  </si>
  <si>
    <t>Цели гарантирования</t>
  </si>
  <si>
    <t>Категория  (наименование) принципала</t>
  </si>
  <si>
    <t>Сумма гарантирования, рублей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</si>
  <si>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</si>
  <si>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</si>
  <si>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муниципальных гарантий</t>
  </si>
  <si>
    <t>Общая сумма</t>
  </si>
  <si>
    <t>1.</t>
  </si>
  <si>
    <t>По заимствованиям в целях создания условий для бесперебойного обеспечения населения городского поселения "Город Балабаново" теплом и горячим водоснабжением</t>
  </si>
  <si>
    <t>Муниципальное унитарное предприятие "коммунальные тепловые сети"</t>
  </si>
  <si>
    <t>нет</t>
  </si>
  <si>
    <t>Муниципальная гарантия городского поселения "Город Балабаново" не обеспечивает исполнения обязательств по уплате штрафов, комиссий, пени за просрочку погашения задолженности по кредиту (основному долгу) и за просрочку уплаты процентов, других платежей и иных обязательств принципала.</t>
  </si>
  <si>
    <t>ИТОГО</t>
  </si>
  <si>
    <t>1.2. Общий объем бюджетных ассигнований, предусмотренных на исполнение муниципальных гарантий городского поселения "Город Балабаново" по возможным гарантийным случаям, в 2016 году</t>
  </si>
  <si>
    <t>(рублей)</t>
  </si>
  <si>
    <t>Исполнение муниципальных гарантий городского поселения "Город Балабаново"</t>
  </si>
  <si>
    <t>Объем бюджетных ассигнований, предусмотренных на исполнение муниципальных гарантий городского поселения "Город Балабаново" по возможным гарантийным случаям в 2016 году</t>
  </si>
  <si>
    <t>к решению № 02-д  от 28.01.2016 г.</t>
  </si>
  <si>
    <t>к решению № 02-д от 28.01.2016 г.</t>
  </si>
  <si>
    <t>За счет источников финансирования дефицита бюджета</t>
  </si>
  <si>
    <t>За счет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</si>
</sst>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\О\б\щ\и\й"/>
    <numFmt numFmtId="166" formatCode="0.0"/>
    <numFmt numFmtId="167" formatCode="#,##0.0"/>
  </numFmts>
  <fonts count="35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left" vertical="top" wrapText="1"/>
    </xf>
    <xf numFmtId="49" fontId="13" fillId="0" borderId="1" xfId="0" quotePrefix="1" applyNumberFormat="1" applyFont="1" applyFill="1" applyBorder="1" applyAlignment="1">
      <alignment horizontal="center"/>
    </xf>
    <xf numFmtId="49" fontId="5" fillId="0" borderId="1" xfId="0" quotePrefix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1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0" fontId="20" fillId="0" borderId="0" xfId="0" applyFont="1" applyFill="1"/>
    <xf numFmtId="164" fontId="10" fillId="0" borderId="0" xfId="0" applyNumberFormat="1" applyFont="1" applyFill="1" applyBorder="1"/>
    <xf numFmtId="0" fontId="22" fillId="0" borderId="0" xfId="0" applyFont="1" applyFill="1" applyBorder="1"/>
    <xf numFmtId="0" fontId="15" fillId="0" borderId="0" xfId="0" applyFont="1" applyFill="1" applyBorder="1"/>
    <xf numFmtId="1" fontId="15" fillId="0" borderId="0" xfId="0" applyNumberFormat="1" applyFont="1" applyFill="1" applyBorder="1"/>
    <xf numFmtId="0" fontId="10" fillId="0" borderId="0" xfId="0" applyFont="1" applyFill="1"/>
    <xf numFmtId="0" fontId="22" fillId="0" borderId="0" xfId="0" applyFont="1" applyFill="1"/>
    <xf numFmtId="0" fontId="15" fillId="0" borderId="0" xfId="0" applyFont="1" applyFill="1"/>
    <xf numFmtId="1" fontId="15" fillId="0" borderId="0" xfId="0" applyNumberFormat="1" applyFont="1" applyFill="1"/>
    <xf numFmtId="0" fontId="3" fillId="0" borderId="0" xfId="0" applyFont="1" applyFill="1" applyAlignment="1">
      <alignment horizontal="center" wrapText="1"/>
    </xf>
    <xf numFmtId="166" fontId="23" fillId="0" borderId="0" xfId="0" applyNumberFormat="1" applyFont="1" applyFill="1"/>
    <xf numFmtId="0" fontId="6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23" fillId="0" borderId="0" xfId="0" applyFont="1" applyFill="1"/>
    <xf numFmtId="1" fontId="23" fillId="0" borderId="0" xfId="0" applyNumberFormat="1" applyFont="1" applyFill="1"/>
    <xf numFmtId="0" fontId="20" fillId="0" borderId="1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6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1" fontId="20" fillId="0" borderId="0" xfId="0" applyNumberFormat="1" applyFont="1" applyFill="1"/>
    <xf numFmtId="1" fontId="20" fillId="0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right"/>
    </xf>
    <xf numFmtId="1" fontId="20" fillId="0" borderId="1" xfId="0" applyNumberFormat="1" applyFont="1" applyFill="1" applyBorder="1" applyAlignment="1"/>
    <xf numFmtId="0" fontId="22" fillId="0" borderId="1" xfId="0" applyFont="1" applyFill="1" applyBorder="1"/>
    <xf numFmtId="1" fontId="20" fillId="0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wrapText="1"/>
    </xf>
    <xf numFmtId="0" fontId="15" fillId="0" borderId="0" xfId="0" applyFont="1"/>
    <xf numFmtId="164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1" fontId="9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2" fillId="0" borderId="1" xfId="0" quotePrefix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6" fillId="0" borderId="1" xfId="0" applyFont="1" applyFill="1" applyBorder="1"/>
    <xf numFmtId="49" fontId="26" fillId="0" borderId="1" xfId="0" quotePrefix="1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/>
    </xf>
    <xf numFmtId="1" fontId="10" fillId="0" borderId="0" xfId="0" applyNumberFormat="1" applyFont="1" applyFill="1"/>
    <xf numFmtId="49" fontId="5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/>
    <xf numFmtId="0" fontId="22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1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center"/>
    </xf>
    <xf numFmtId="0" fontId="15" fillId="2" borderId="0" xfId="0" applyFont="1" applyFill="1"/>
    <xf numFmtId="49" fontId="16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19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26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/>
    <xf numFmtId="3" fontId="20" fillId="3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/>
    <xf numFmtId="3" fontId="29" fillId="0" borderId="0" xfId="0" applyNumberFormat="1" applyFont="1" applyFill="1" applyBorder="1"/>
    <xf numFmtId="3" fontId="22" fillId="0" borderId="0" xfId="0" applyNumberFormat="1" applyFont="1" applyFill="1" applyBorder="1"/>
    <xf numFmtId="4" fontId="21" fillId="0" borderId="1" xfId="0" applyNumberFormat="1" applyFont="1" applyFill="1" applyBorder="1" applyAlignment="1">
      <alignment horizontal="right"/>
    </xf>
    <xf numFmtId="4" fontId="29" fillId="0" borderId="1" xfId="0" applyNumberFormat="1" applyFont="1" applyFill="1" applyBorder="1" applyAlignment="1">
      <alignment horizontal="right"/>
    </xf>
    <xf numFmtId="4" fontId="20" fillId="0" borderId="1" xfId="0" applyNumberFormat="1" applyFont="1" applyFill="1" applyBorder="1" applyAlignment="1">
      <alignment horizontal="right"/>
    </xf>
    <xf numFmtId="4" fontId="20" fillId="0" borderId="1" xfId="0" applyNumberFormat="1" applyFont="1" applyFill="1" applyBorder="1" applyAlignment="1"/>
    <xf numFmtId="4" fontId="20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/>
    <xf numFmtId="4" fontId="29" fillId="0" borderId="1" xfId="0" applyNumberFormat="1" applyFont="1" applyFill="1" applyBorder="1"/>
    <xf numFmtId="4" fontId="22" fillId="0" borderId="1" xfId="0" applyNumberFormat="1" applyFont="1" applyFill="1" applyBorder="1"/>
    <xf numFmtId="0" fontId="28" fillId="0" borderId="0" xfId="0" applyFont="1"/>
    <xf numFmtId="4" fontId="9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4" fontId="9" fillId="3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/>
    <xf numFmtId="0" fontId="20" fillId="0" borderId="0" xfId="0" applyFont="1"/>
    <xf numFmtId="0" fontId="33" fillId="0" borderId="0" xfId="0" applyFont="1" applyFill="1"/>
    <xf numFmtId="0" fontId="33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34" fillId="0" borderId="0" xfId="0" applyFont="1" applyFill="1"/>
    <xf numFmtId="0" fontId="32" fillId="0" borderId="0" xfId="0" applyFont="1" applyBorder="1" applyAlignment="1">
      <alignment vertical="center"/>
    </xf>
    <xf numFmtId="3" fontId="33" fillId="0" borderId="0" xfId="0" applyNumberFormat="1" applyFont="1" applyBorder="1" applyAlignment="1"/>
    <xf numFmtId="0" fontId="0" fillId="0" borderId="0" xfId="0" applyFill="1"/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right"/>
    </xf>
    <xf numFmtId="0" fontId="21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 wrapText="1"/>
    </xf>
    <xf numFmtId="3" fontId="20" fillId="0" borderId="4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/>
    </xf>
    <xf numFmtId="0" fontId="21" fillId="0" borderId="5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center" wrapText="1"/>
    </xf>
    <xf numFmtId="3" fontId="21" fillId="0" borderId="5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22" fillId="0" borderId="0" xfId="0" applyFont="1" applyFill="1" applyBorder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wrapText="1"/>
    </xf>
    <xf numFmtId="0" fontId="20" fillId="0" borderId="16" xfId="0" applyFont="1" applyBorder="1" applyAlignment="1"/>
    <xf numFmtId="2" fontId="20" fillId="0" borderId="16" xfId="0" applyNumberFormat="1" applyFont="1" applyBorder="1" applyAlignment="1"/>
    <xf numFmtId="2" fontId="20" fillId="0" borderId="17" xfId="0" applyNumberFormat="1" applyFont="1" applyBorder="1" applyAlignment="1"/>
    <xf numFmtId="3" fontId="20" fillId="0" borderId="0" xfId="0" applyNumberFormat="1" applyFont="1" applyBorder="1" applyAlignment="1"/>
    <xf numFmtId="0" fontId="20" fillId="0" borderId="0" xfId="0" applyFont="1" applyBorder="1" applyAlignment="1"/>
    <xf numFmtId="0" fontId="20" fillId="0" borderId="18" xfId="0" applyFont="1" applyBorder="1" applyAlignment="1">
      <alignment wrapText="1"/>
    </xf>
    <xf numFmtId="0" fontId="20" fillId="0" borderId="19" xfId="0" applyFont="1" applyBorder="1" applyAlignment="1"/>
    <xf numFmtId="4" fontId="20" fillId="0" borderId="19" xfId="0" applyNumberFormat="1" applyFont="1" applyBorder="1" applyAlignment="1"/>
    <xf numFmtId="4" fontId="20" fillId="0" borderId="20" xfId="0" applyNumberFormat="1" applyFont="1" applyBorder="1" applyAlignment="1"/>
    <xf numFmtId="167" fontId="20" fillId="0" borderId="0" xfId="0" applyNumberFormat="1" applyFont="1" applyBorder="1" applyAlignment="1"/>
    <xf numFmtId="0" fontId="21" fillId="0" borderId="4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5"/>
  <sheetViews>
    <sheetView zoomScaleNormal="100" workbookViewId="0">
      <selection activeCell="I15" sqref="I15"/>
    </sheetView>
  </sheetViews>
  <sheetFormatPr defaultColWidth="13.109375" defaultRowHeight="13.8" x14ac:dyDescent="0.25"/>
  <cols>
    <col min="1" max="1" width="42.33203125" style="36" customWidth="1"/>
    <col min="2" max="2" width="5.33203125" style="36" customWidth="1"/>
    <col min="3" max="3" width="8.44140625" style="36" customWidth="1"/>
    <col min="4" max="4" width="11.33203125" style="36" customWidth="1"/>
    <col min="5" max="5" width="4.6640625" style="72" customWidth="1"/>
    <col min="6" max="9" width="16" style="36" customWidth="1"/>
    <col min="10" max="16384" width="13.109375" style="36"/>
  </cols>
  <sheetData>
    <row r="1" spans="1:9" s="32" customFormat="1" x14ac:dyDescent="0.25">
      <c r="A1" s="70"/>
      <c r="E1" s="71"/>
      <c r="G1" s="32" t="s">
        <v>374</v>
      </c>
    </row>
    <row r="2" spans="1:9" s="32" customFormat="1" ht="14.4" customHeight="1" x14ac:dyDescent="0.25">
      <c r="A2" s="70"/>
      <c r="E2" s="71"/>
      <c r="G2" s="32" t="s">
        <v>415</v>
      </c>
    </row>
    <row r="3" spans="1:9" ht="14.4" customHeight="1" x14ac:dyDescent="0.25"/>
    <row r="4" spans="1:9" ht="28.5" customHeight="1" x14ac:dyDescent="0.25">
      <c r="A4" s="168" t="s">
        <v>140</v>
      </c>
      <c r="B4" s="168"/>
      <c r="C4" s="168"/>
      <c r="D4" s="168"/>
      <c r="E4" s="168"/>
      <c r="F4" s="168"/>
      <c r="G4" s="168"/>
      <c r="H4" s="168"/>
      <c r="I4" s="118"/>
    </row>
    <row r="5" spans="1:9" ht="42" customHeight="1" x14ac:dyDescent="0.25">
      <c r="A5" s="169" t="s">
        <v>0</v>
      </c>
      <c r="B5" s="169"/>
      <c r="C5" s="169"/>
      <c r="D5" s="169"/>
      <c r="E5" s="169"/>
      <c r="F5" s="169"/>
      <c r="G5" s="169"/>
      <c r="H5" s="169"/>
      <c r="I5" s="119"/>
    </row>
    <row r="6" spans="1:9" ht="28.2" customHeight="1" x14ac:dyDescent="0.25">
      <c r="A6" s="73"/>
      <c r="B6" s="73"/>
      <c r="C6" s="73"/>
      <c r="D6" s="73"/>
      <c r="E6" s="74"/>
      <c r="F6" s="75"/>
      <c r="G6" s="75"/>
      <c r="H6" s="75" t="s">
        <v>347</v>
      </c>
      <c r="I6" s="75"/>
    </row>
    <row r="7" spans="1:9" s="42" customFormat="1" ht="30.6" x14ac:dyDescent="0.2">
      <c r="A7" s="76" t="s">
        <v>1</v>
      </c>
      <c r="B7" s="76" t="s">
        <v>364</v>
      </c>
      <c r="C7" s="17" t="s">
        <v>2</v>
      </c>
      <c r="D7" s="17" t="s">
        <v>3</v>
      </c>
      <c r="E7" s="17" t="s">
        <v>4</v>
      </c>
      <c r="F7" s="17" t="s">
        <v>360</v>
      </c>
      <c r="G7" s="17" t="s">
        <v>377</v>
      </c>
      <c r="H7" s="17" t="s">
        <v>378</v>
      </c>
      <c r="I7" s="120"/>
    </row>
    <row r="8" spans="1:9" s="42" customFormat="1" ht="10.199999999999999" x14ac:dyDescent="0.2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6</v>
      </c>
      <c r="H8" s="77">
        <v>6</v>
      </c>
      <c r="I8" s="121"/>
    </row>
    <row r="9" spans="1:9" s="42" customFormat="1" ht="27" customHeight="1" x14ac:dyDescent="0.25">
      <c r="A9" s="1" t="s">
        <v>6</v>
      </c>
      <c r="B9" s="78" t="s">
        <v>8</v>
      </c>
      <c r="C9" s="93"/>
      <c r="D9" s="94"/>
      <c r="E9" s="5"/>
      <c r="F9" s="131">
        <f>+F10</f>
        <v>205975776</v>
      </c>
      <c r="G9" s="131">
        <f>+G10</f>
        <v>2530354.1400000034</v>
      </c>
      <c r="H9" s="131">
        <f>+H10</f>
        <v>208506130.14000002</v>
      </c>
      <c r="I9" s="122"/>
    </row>
    <row r="10" spans="1:9" x14ac:dyDescent="0.25">
      <c r="A10" s="79" t="s">
        <v>5</v>
      </c>
      <c r="B10" s="54"/>
      <c r="C10" s="25"/>
      <c r="D10" s="25"/>
      <c r="E10" s="95"/>
      <c r="F10" s="131">
        <f>+F11+F136+F162+F210+F341+F364+F416+F453+F477+F484+F145</f>
        <v>205975776</v>
      </c>
      <c r="G10" s="131">
        <f>+G11+G136+G162+G210+G341+G364+G416+G453+G477+G484+G145</f>
        <v>2530354.1400000034</v>
      </c>
      <c r="H10" s="131">
        <f>+H11+H136+H162+H210+H341+H364+H416+H453+H477+H484+H145</f>
        <v>208506130.14000002</v>
      </c>
      <c r="I10" s="122"/>
    </row>
    <row r="11" spans="1:9" x14ac:dyDescent="0.25">
      <c r="A11" s="80" t="s">
        <v>128</v>
      </c>
      <c r="B11" s="81" t="s">
        <v>8</v>
      </c>
      <c r="C11" s="82" t="s">
        <v>129</v>
      </c>
      <c r="D11" s="53"/>
      <c r="E11" s="28"/>
      <c r="F11" s="132">
        <f>+F12+F27+F45+F57+F71+F66</f>
        <v>44043083</v>
      </c>
      <c r="G11" s="132">
        <f>+G12+G27+G45+G57+G71+G66</f>
        <v>176140.90999999992</v>
      </c>
      <c r="H11" s="132">
        <f>+H12+H27+H45+H57+H71+H66</f>
        <v>44219223.909999996</v>
      </c>
      <c r="I11" s="123"/>
    </row>
    <row r="12" spans="1:9" ht="45.6" x14ac:dyDescent="0.25">
      <c r="A12" s="49" t="s">
        <v>100</v>
      </c>
      <c r="B12" s="78" t="s">
        <v>8</v>
      </c>
      <c r="C12" s="83" t="s">
        <v>101</v>
      </c>
      <c r="D12" s="60"/>
      <c r="E12" s="25"/>
      <c r="F12" s="131">
        <f>F13</f>
        <v>4018585</v>
      </c>
      <c r="G12" s="131">
        <f>G13</f>
        <v>0</v>
      </c>
      <c r="H12" s="131">
        <f>H13</f>
        <v>4018585</v>
      </c>
      <c r="I12" s="122"/>
    </row>
    <row r="13" spans="1:9" ht="24" x14ac:dyDescent="0.25">
      <c r="A13" s="100" t="s">
        <v>361</v>
      </c>
      <c r="B13" s="14" t="s">
        <v>8</v>
      </c>
      <c r="C13" s="4" t="s">
        <v>101</v>
      </c>
      <c r="D13" s="4" t="s">
        <v>146</v>
      </c>
      <c r="E13" s="5"/>
      <c r="F13" s="133">
        <f>F14+F21+F24</f>
        <v>4018585</v>
      </c>
      <c r="G13" s="133">
        <f>G14+G21+G24</f>
        <v>0</v>
      </c>
      <c r="H13" s="133">
        <f>H14+H21+H24</f>
        <v>4018585</v>
      </c>
      <c r="I13" s="124"/>
    </row>
    <row r="14" spans="1:9" x14ac:dyDescent="0.25">
      <c r="A14" s="54" t="s">
        <v>11</v>
      </c>
      <c r="B14" s="14" t="s">
        <v>8</v>
      </c>
      <c r="C14" s="4" t="s">
        <v>101</v>
      </c>
      <c r="D14" s="4" t="s">
        <v>141</v>
      </c>
      <c r="E14" s="4"/>
      <c r="F14" s="133">
        <f>F15+F17+F19</f>
        <v>1549212</v>
      </c>
      <c r="G14" s="133">
        <f>G15+G17+G19</f>
        <v>0</v>
      </c>
      <c r="H14" s="133">
        <f>H15+H17+H19</f>
        <v>1549212</v>
      </c>
      <c r="I14" s="124"/>
    </row>
    <row r="15" spans="1:9" ht="60" x14ac:dyDescent="0.25">
      <c r="A15" s="2" t="s">
        <v>12</v>
      </c>
      <c r="B15" s="14" t="s">
        <v>8</v>
      </c>
      <c r="C15" s="4" t="s">
        <v>101</v>
      </c>
      <c r="D15" s="4" t="s">
        <v>141</v>
      </c>
      <c r="E15" s="4" t="s">
        <v>13</v>
      </c>
      <c r="F15" s="133">
        <f t="shared" ref="F15:H15" si="0">F16</f>
        <v>1139112</v>
      </c>
      <c r="G15" s="133">
        <f t="shared" si="0"/>
        <v>0</v>
      </c>
      <c r="H15" s="133">
        <f t="shared" si="0"/>
        <v>1139112</v>
      </c>
      <c r="I15" s="124"/>
    </row>
    <row r="16" spans="1:9" ht="24" x14ac:dyDescent="0.25">
      <c r="A16" s="2" t="s">
        <v>14</v>
      </c>
      <c r="B16" s="14" t="s">
        <v>8</v>
      </c>
      <c r="C16" s="4" t="s">
        <v>101</v>
      </c>
      <c r="D16" s="4" t="s">
        <v>141</v>
      </c>
      <c r="E16" s="4" t="s">
        <v>15</v>
      </c>
      <c r="F16" s="133">
        <v>1139112</v>
      </c>
      <c r="G16" s="133">
        <v>0</v>
      </c>
      <c r="H16" s="133">
        <f>F16+G16</f>
        <v>1139112</v>
      </c>
      <c r="I16" s="124"/>
    </row>
    <row r="17" spans="1:9" ht="24" x14ac:dyDescent="0.25">
      <c r="A17" s="2" t="s">
        <v>25</v>
      </c>
      <c r="B17" s="14" t="s">
        <v>8</v>
      </c>
      <c r="C17" s="4" t="s">
        <v>101</v>
      </c>
      <c r="D17" s="4" t="s">
        <v>141</v>
      </c>
      <c r="E17" s="4" t="s">
        <v>38</v>
      </c>
      <c r="F17" s="133">
        <f t="shared" ref="F17:H17" si="1">F18</f>
        <v>408100</v>
      </c>
      <c r="G17" s="133">
        <f t="shared" si="1"/>
        <v>0</v>
      </c>
      <c r="H17" s="133">
        <f t="shared" si="1"/>
        <v>408100</v>
      </c>
      <c r="I17" s="124"/>
    </row>
    <row r="18" spans="1:9" ht="24" x14ac:dyDescent="0.25">
      <c r="A18" s="2" t="s">
        <v>16</v>
      </c>
      <c r="B18" s="14" t="s">
        <v>8</v>
      </c>
      <c r="C18" s="4" t="s">
        <v>101</v>
      </c>
      <c r="D18" s="4" t="s">
        <v>141</v>
      </c>
      <c r="E18" s="4" t="s">
        <v>17</v>
      </c>
      <c r="F18" s="133">
        <v>408100</v>
      </c>
      <c r="G18" s="133">
        <v>0</v>
      </c>
      <c r="H18" s="133">
        <f>F18+G18</f>
        <v>408100</v>
      </c>
      <c r="I18" s="124"/>
    </row>
    <row r="19" spans="1:9" x14ac:dyDescent="0.25">
      <c r="A19" s="2" t="s">
        <v>18</v>
      </c>
      <c r="B19" s="14" t="s">
        <v>8</v>
      </c>
      <c r="C19" s="4" t="s">
        <v>101</v>
      </c>
      <c r="D19" s="4" t="s">
        <v>141</v>
      </c>
      <c r="E19" s="4" t="s">
        <v>19</v>
      </c>
      <c r="F19" s="133">
        <f t="shared" ref="F19:H19" si="2">F20</f>
        <v>2000</v>
      </c>
      <c r="G19" s="133">
        <f t="shared" si="2"/>
        <v>0</v>
      </c>
      <c r="H19" s="133">
        <f t="shared" si="2"/>
        <v>2000</v>
      </c>
      <c r="I19" s="124"/>
    </row>
    <row r="20" spans="1:9" x14ac:dyDescent="0.25">
      <c r="A20" s="2" t="s">
        <v>102</v>
      </c>
      <c r="B20" s="14" t="s">
        <v>8</v>
      </c>
      <c r="C20" s="4" t="s">
        <v>101</v>
      </c>
      <c r="D20" s="4" t="s">
        <v>141</v>
      </c>
      <c r="E20" s="4" t="s">
        <v>103</v>
      </c>
      <c r="F20" s="133">
        <v>2000</v>
      </c>
      <c r="G20" s="133">
        <v>0</v>
      </c>
      <c r="H20" s="133">
        <f>F20+G20</f>
        <v>2000</v>
      </c>
      <c r="I20" s="124"/>
    </row>
    <row r="21" spans="1:9" ht="24" x14ac:dyDescent="0.25">
      <c r="A21" s="16" t="s">
        <v>104</v>
      </c>
      <c r="B21" s="14" t="s">
        <v>8</v>
      </c>
      <c r="C21" s="4" t="s">
        <v>101</v>
      </c>
      <c r="D21" s="4" t="s">
        <v>144</v>
      </c>
      <c r="E21" s="4"/>
      <c r="F21" s="133">
        <f>F22</f>
        <v>1119373</v>
      </c>
      <c r="G21" s="133">
        <f>G22</f>
        <v>0</v>
      </c>
      <c r="H21" s="133">
        <f>H22</f>
        <v>1119373</v>
      </c>
      <c r="I21" s="124"/>
    </row>
    <row r="22" spans="1:9" ht="60" x14ac:dyDescent="0.25">
      <c r="A22" s="2" t="s">
        <v>12</v>
      </c>
      <c r="B22" s="14" t="s">
        <v>8</v>
      </c>
      <c r="C22" s="4" t="s">
        <v>101</v>
      </c>
      <c r="D22" s="4" t="s">
        <v>144</v>
      </c>
      <c r="E22" s="4" t="s">
        <v>13</v>
      </c>
      <c r="F22" s="133">
        <f t="shared" ref="F22:H22" si="3">F23</f>
        <v>1119373</v>
      </c>
      <c r="G22" s="133">
        <f t="shared" si="3"/>
        <v>0</v>
      </c>
      <c r="H22" s="133">
        <f t="shared" si="3"/>
        <v>1119373</v>
      </c>
      <c r="I22" s="124"/>
    </row>
    <row r="23" spans="1:9" ht="24" x14ac:dyDescent="0.25">
      <c r="A23" s="2" t="s">
        <v>14</v>
      </c>
      <c r="B23" s="14" t="s">
        <v>8</v>
      </c>
      <c r="C23" s="4" t="s">
        <v>101</v>
      </c>
      <c r="D23" s="4" t="s">
        <v>144</v>
      </c>
      <c r="E23" s="4" t="s">
        <v>15</v>
      </c>
      <c r="F23" s="133">
        <v>1119373</v>
      </c>
      <c r="G23" s="133">
        <v>0</v>
      </c>
      <c r="H23" s="133">
        <f>F23+G23</f>
        <v>1119373</v>
      </c>
      <c r="I23" s="124"/>
    </row>
    <row r="24" spans="1:9" ht="24" x14ac:dyDescent="0.25">
      <c r="A24" s="16" t="s">
        <v>105</v>
      </c>
      <c r="B24" s="14" t="s">
        <v>8</v>
      </c>
      <c r="C24" s="4" t="s">
        <v>101</v>
      </c>
      <c r="D24" s="4" t="s">
        <v>145</v>
      </c>
      <c r="E24" s="4"/>
      <c r="F24" s="133">
        <f>F25</f>
        <v>1350000</v>
      </c>
      <c r="G24" s="133">
        <f>G25</f>
        <v>0</v>
      </c>
      <c r="H24" s="133">
        <f>H25</f>
        <v>1350000</v>
      </c>
      <c r="I24" s="124"/>
    </row>
    <row r="25" spans="1:9" ht="60" x14ac:dyDescent="0.25">
      <c r="A25" s="2" t="s">
        <v>12</v>
      </c>
      <c r="B25" s="14" t="s">
        <v>8</v>
      </c>
      <c r="C25" s="4" t="s">
        <v>101</v>
      </c>
      <c r="D25" s="4" t="s">
        <v>145</v>
      </c>
      <c r="E25" s="4" t="s">
        <v>13</v>
      </c>
      <c r="F25" s="133">
        <f t="shared" ref="F25:H25" si="4">F26</f>
        <v>1350000</v>
      </c>
      <c r="G25" s="133">
        <f t="shared" si="4"/>
        <v>0</v>
      </c>
      <c r="H25" s="133">
        <f t="shared" si="4"/>
        <v>1350000</v>
      </c>
      <c r="I25" s="124"/>
    </row>
    <row r="26" spans="1:9" ht="24" x14ac:dyDescent="0.25">
      <c r="A26" s="2" t="s">
        <v>14</v>
      </c>
      <c r="B26" s="14" t="s">
        <v>8</v>
      </c>
      <c r="C26" s="4" t="s">
        <v>101</v>
      </c>
      <c r="D26" s="4" t="s">
        <v>145</v>
      </c>
      <c r="E26" s="4" t="s">
        <v>15</v>
      </c>
      <c r="F26" s="133">
        <v>1350000</v>
      </c>
      <c r="G26" s="133">
        <v>0</v>
      </c>
      <c r="H26" s="133">
        <f>F26+G26</f>
        <v>1350000</v>
      </c>
      <c r="I26" s="124"/>
    </row>
    <row r="27" spans="1:9" ht="39" customHeight="1" x14ac:dyDescent="0.25">
      <c r="A27" s="15" t="s">
        <v>7</v>
      </c>
      <c r="B27" s="13" t="s">
        <v>8</v>
      </c>
      <c r="C27" s="11" t="s">
        <v>9</v>
      </c>
      <c r="D27" s="4"/>
      <c r="E27" s="5"/>
      <c r="F27" s="131">
        <f>F28+F32+F40</f>
        <v>20415823</v>
      </c>
      <c r="G27" s="131">
        <f>G28+G32+G40</f>
        <v>0</v>
      </c>
      <c r="H27" s="131">
        <f>H28+H32+H40</f>
        <v>20415823</v>
      </c>
      <c r="I27" s="122"/>
    </row>
    <row r="28" spans="1:9" x14ac:dyDescent="0.25">
      <c r="A28" s="19" t="s">
        <v>148</v>
      </c>
      <c r="B28" s="14" t="s">
        <v>8</v>
      </c>
      <c r="C28" s="4" t="s">
        <v>9</v>
      </c>
      <c r="D28" s="4" t="s">
        <v>149</v>
      </c>
      <c r="E28" s="5"/>
      <c r="F28" s="133">
        <f t="shared" ref="F28:H29" si="5">F29</f>
        <v>1104695</v>
      </c>
      <c r="G28" s="133">
        <f t="shared" si="5"/>
        <v>0</v>
      </c>
      <c r="H28" s="133">
        <f t="shared" si="5"/>
        <v>1104695</v>
      </c>
      <c r="I28" s="124"/>
    </row>
    <row r="29" spans="1:9" ht="30" customHeight="1" x14ac:dyDescent="0.25">
      <c r="A29" s="16" t="s">
        <v>147</v>
      </c>
      <c r="B29" s="14" t="s">
        <v>8</v>
      </c>
      <c r="C29" s="4" t="s">
        <v>9</v>
      </c>
      <c r="D29" s="4" t="s">
        <v>150</v>
      </c>
      <c r="E29" s="5"/>
      <c r="F29" s="133">
        <f t="shared" si="5"/>
        <v>1104695</v>
      </c>
      <c r="G29" s="133">
        <f t="shared" si="5"/>
        <v>0</v>
      </c>
      <c r="H29" s="133">
        <f t="shared" si="5"/>
        <v>1104695</v>
      </c>
      <c r="I29" s="124"/>
    </row>
    <row r="30" spans="1:9" ht="60" x14ac:dyDescent="0.25">
      <c r="A30" s="2" t="s">
        <v>12</v>
      </c>
      <c r="B30" s="14" t="s">
        <v>8</v>
      </c>
      <c r="C30" s="4" t="s">
        <v>9</v>
      </c>
      <c r="D30" s="4" t="s">
        <v>150</v>
      </c>
      <c r="E30" s="4" t="s">
        <v>13</v>
      </c>
      <c r="F30" s="133">
        <f t="shared" ref="F30:H30" si="6">F31</f>
        <v>1104695</v>
      </c>
      <c r="G30" s="133">
        <f t="shared" si="6"/>
        <v>0</v>
      </c>
      <c r="H30" s="133">
        <f t="shared" si="6"/>
        <v>1104695</v>
      </c>
      <c r="I30" s="124"/>
    </row>
    <row r="31" spans="1:9" ht="24" x14ac:dyDescent="0.25">
      <c r="A31" s="2" t="s">
        <v>14</v>
      </c>
      <c r="B31" s="14" t="s">
        <v>8</v>
      </c>
      <c r="C31" s="4" t="s">
        <v>9</v>
      </c>
      <c r="D31" s="4" t="s">
        <v>150</v>
      </c>
      <c r="E31" s="4" t="s">
        <v>15</v>
      </c>
      <c r="F31" s="133">
        <v>1104695</v>
      </c>
      <c r="G31" s="133">
        <v>0</v>
      </c>
      <c r="H31" s="133">
        <f>F31+G31</f>
        <v>1104695</v>
      </c>
      <c r="I31" s="124"/>
    </row>
    <row r="32" spans="1:9" ht="13.95" customHeight="1" x14ac:dyDescent="0.25">
      <c r="A32" s="19" t="s">
        <v>10</v>
      </c>
      <c r="B32" s="14" t="s">
        <v>8</v>
      </c>
      <c r="C32" s="4" t="s">
        <v>9</v>
      </c>
      <c r="D32" s="4" t="s">
        <v>152</v>
      </c>
      <c r="E32" s="5"/>
      <c r="F32" s="133">
        <f>F33</f>
        <v>19241128</v>
      </c>
      <c r="G32" s="133">
        <f>G33</f>
        <v>0</v>
      </c>
      <c r="H32" s="133">
        <f>H33</f>
        <v>19241128</v>
      </c>
      <c r="I32" s="124"/>
    </row>
    <row r="33" spans="1:9" x14ac:dyDescent="0.25">
      <c r="A33" s="54" t="s">
        <v>11</v>
      </c>
      <c r="B33" s="14" t="s">
        <v>8</v>
      </c>
      <c r="C33" s="4" t="s">
        <v>9</v>
      </c>
      <c r="D33" s="4" t="s">
        <v>142</v>
      </c>
      <c r="E33" s="5"/>
      <c r="F33" s="133">
        <f>F34+F36+F38</f>
        <v>19241128</v>
      </c>
      <c r="G33" s="133">
        <f>G34+G36+G38</f>
        <v>0</v>
      </c>
      <c r="H33" s="133">
        <f>H34+H36+H38</f>
        <v>19241128</v>
      </c>
      <c r="I33" s="124"/>
    </row>
    <row r="34" spans="1:9" ht="60" x14ac:dyDescent="0.25">
      <c r="A34" s="2" t="s">
        <v>12</v>
      </c>
      <c r="B34" s="14" t="s">
        <v>8</v>
      </c>
      <c r="C34" s="4" t="s">
        <v>9</v>
      </c>
      <c r="D34" s="4" t="s">
        <v>142</v>
      </c>
      <c r="E34" s="4" t="s">
        <v>13</v>
      </c>
      <c r="F34" s="133">
        <f t="shared" ref="F34:H34" si="7">F35</f>
        <v>16315461</v>
      </c>
      <c r="G34" s="133">
        <f t="shared" si="7"/>
        <v>0</v>
      </c>
      <c r="H34" s="133">
        <f t="shared" si="7"/>
        <v>16315461</v>
      </c>
      <c r="I34" s="124"/>
    </row>
    <row r="35" spans="1:9" ht="24" x14ac:dyDescent="0.25">
      <c r="A35" s="2" t="s">
        <v>14</v>
      </c>
      <c r="B35" s="14" t="s">
        <v>8</v>
      </c>
      <c r="C35" s="4" t="s">
        <v>9</v>
      </c>
      <c r="D35" s="4" t="s">
        <v>142</v>
      </c>
      <c r="E35" s="4" t="s">
        <v>15</v>
      </c>
      <c r="F35" s="133">
        <f>16315461</f>
        <v>16315461</v>
      </c>
      <c r="G35" s="133">
        <v>0</v>
      </c>
      <c r="H35" s="133">
        <f>F35+G35</f>
        <v>16315461</v>
      </c>
      <c r="I35" s="124"/>
    </row>
    <row r="36" spans="1:9" ht="24" x14ac:dyDescent="0.25">
      <c r="A36" s="2" t="s">
        <v>25</v>
      </c>
      <c r="B36" s="14" t="s">
        <v>8</v>
      </c>
      <c r="C36" s="4" t="s">
        <v>9</v>
      </c>
      <c r="D36" s="4" t="s">
        <v>142</v>
      </c>
      <c r="E36" s="4" t="s">
        <v>38</v>
      </c>
      <c r="F36" s="133">
        <f t="shared" ref="F36:H36" si="8">F37</f>
        <v>2915667</v>
      </c>
      <c r="G36" s="133">
        <f t="shared" si="8"/>
        <v>0</v>
      </c>
      <c r="H36" s="133">
        <f t="shared" si="8"/>
        <v>2915667</v>
      </c>
      <c r="I36" s="124"/>
    </row>
    <row r="37" spans="1:9" ht="24" x14ac:dyDescent="0.25">
      <c r="A37" s="2" t="s">
        <v>16</v>
      </c>
      <c r="B37" s="14" t="s">
        <v>8</v>
      </c>
      <c r="C37" s="4" t="s">
        <v>9</v>
      </c>
      <c r="D37" s="4" t="s">
        <v>142</v>
      </c>
      <c r="E37" s="4" t="s">
        <v>17</v>
      </c>
      <c r="F37" s="133">
        <f>2915667</f>
        <v>2915667</v>
      </c>
      <c r="G37" s="133">
        <v>0</v>
      </c>
      <c r="H37" s="133">
        <f>F37+G37</f>
        <v>2915667</v>
      </c>
      <c r="I37" s="124"/>
    </row>
    <row r="38" spans="1:9" x14ac:dyDescent="0.25">
      <c r="A38" s="2" t="s">
        <v>18</v>
      </c>
      <c r="B38" s="14" t="s">
        <v>8</v>
      </c>
      <c r="C38" s="4" t="s">
        <v>9</v>
      </c>
      <c r="D38" s="4" t="s">
        <v>142</v>
      </c>
      <c r="E38" s="4" t="s">
        <v>19</v>
      </c>
      <c r="F38" s="133">
        <f t="shared" ref="F38:H38" si="9">F39</f>
        <v>10000</v>
      </c>
      <c r="G38" s="133">
        <f t="shared" si="9"/>
        <v>0</v>
      </c>
      <c r="H38" s="133">
        <f t="shared" si="9"/>
        <v>10000</v>
      </c>
      <c r="I38" s="124"/>
    </row>
    <row r="39" spans="1:9" x14ac:dyDescent="0.25">
      <c r="A39" s="2" t="s">
        <v>102</v>
      </c>
      <c r="B39" s="14" t="s">
        <v>8</v>
      </c>
      <c r="C39" s="4" t="s">
        <v>9</v>
      </c>
      <c r="D39" s="4" t="s">
        <v>142</v>
      </c>
      <c r="E39" s="4" t="s">
        <v>103</v>
      </c>
      <c r="F39" s="133">
        <v>10000</v>
      </c>
      <c r="G39" s="133">
        <v>0</v>
      </c>
      <c r="H39" s="133">
        <f>F39+G39</f>
        <v>10000</v>
      </c>
      <c r="I39" s="124"/>
    </row>
    <row r="40" spans="1:9" ht="24" x14ac:dyDescent="0.25">
      <c r="A40" s="3" t="s">
        <v>324</v>
      </c>
      <c r="B40" s="14" t="s">
        <v>8</v>
      </c>
      <c r="C40" s="4" t="s">
        <v>9</v>
      </c>
      <c r="D40" s="4" t="s">
        <v>168</v>
      </c>
      <c r="E40" s="5"/>
      <c r="F40" s="133">
        <f>F41</f>
        <v>70000</v>
      </c>
      <c r="G40" s="133">
        <f>G41</f>
        <v>0</v>
      </c>
      <c r="H40" s="133">
        <f>H41</f>
        <v>70000</v>
      </c>
      <c r="I40" s="124"/>
    </row>
    <row r="41" spans="1:9" ht="36" x14ac:dyDescent="0.25">
      <c r="A41" s="19" t="s">
        <v>167</v>
      </c>
      <c r="B41" s="14" t="s">
        <v>8</v>
      </c>
      <c r="C41" s="4" t="s">
        <v>9</v>
      </c>
      <c r="D41" s="4" t="s">
        <v>169</v>
      </c>
      <c r="E41" s="5"/>
      <c r="F41" s="133">
        <f>F43</f>
        <v>70000</v>
      </c>
      <c r="G41" s="133">
        <f>G43</f>
        <v>0</v>
      </c>
      <c r="H41" s="133">
        <f>H43</f>
        <v>70000</v>
      </c>
      <c r="I41" s="124"/>
    </row>
    <row r="42" spans="1:9" ht="24" x14ac:dyDescent="0.25">
      <c r="A42" s="2" t="s">
        <v>33</v>
      </c>
      <c r="B42" s="14" t="s">
        <v>8</v>
      </c>
      <c r="C42" s="4" t="s">
        <v>9</v>
      </c>
      <c r="D42" s="4" t="s">
        <v>175</v>
      </c>
      <c r="E42" s="5"/>
      <c r="F42" s="133">
        <f>F43</f>
        <v>70000</v>
      </c>
      <c r="G42" s="133">
        <f>G43</f>
        <v>0</v>
      </c>
      <c r="H42" s="133">
        <f>H43</f>
        <v>70000</v>
      </c>
      <c r="I42" s="124"/>
    </row>
    <row r="43" spans="1:9" ht="24" x14ac:dyDescent="0.25">
      <c r="A43" s="2" t="s">
        <v>25</v>
      </c>
      <c r="B43" s="14" t="s">
        <v>8</v>
      </c>
      <c r="C43" s="4" t="s">
        <v>9</v>
      </c>
      <c r="D43" s="4" t="s">
        <v>175</v>
      </c>
      <c r="E43" s="5">
        <v>200</v>
      </c>
      <c r="F43" s="133">
        <f t="shared" ref="F43:H43" si="10">F44</f>
        <v>70000</v>
      </c>
      <c r="G43" s="133">
        <f t="shared" si="10"/>
        <v>0</v>
      </c>
      <c r="H43" s="133">
        <f t="shared" si="10"/>
        <v>70000</v>
      </c>
      <c r="I43" s="124"/>
    </row>
    <row r="44" spans="1:9" ht="24" x14ac:dyDescent="0.25">
      <c r="A44" s="2" t="s">
        <v>16</v>
      </c>
      <c r="B44" s="14" t="s">
        <v>8</v>
      </c>
      <c r="C44" s="4" t="s">
        <v>9</v>
      </c>
      <c r="D44" s="4" t="s">
        <v>175</v>
      </c>
      <c r="E44" s="5">
        <v>240</v>
      </c>
      <c r="F44" s="133">
        <f>70000</f>
        <v>70000</v>
      </c>
      <c r="G44" s="133">
        <v>0</v>
      </c>
      <c r="H44" s="133">
        <f>F44+G44</f>
        <v>70000</v>
      </c>
      <c r="I44" s="124"/>
    </row>
    <row r="45" spans="1:9" ht="34.200000000000003" x14ac:dyDescent="0.25">
      <c r="A45" s="49" t="s">
        <v>106</v>
      </c>
      <c r="B45" s="13" t="s">
        <v>8</v>
      </c>
      <c r="C45" s="11" t="s">
        <v>107</v>
      </c>
      <c r="D45" s="84"/>
      <c r="E45" s="11"/>
      <c r="F45" s="131">
        <f t="shared" ref="F45:H45" si="11">F46</f>
        <v>1636065</v>
      </c>
      <c r="G45" s="131">
        <f t="shared" si="11"/>
        <v>0</v>
      </c>
      <c r="H45" s="131">
        <f t="shared" si="11"/>
        <v>1636065</v>
      </c>
      <c r="I45" s="122"/>
    </row>
    <row r="46" spans="1:9" ht="24" x14ac:dyDescent="0.25">
      <c r="A46" s="23" t="s">
        <v>108</v>
      </c>
      <c r="B46" s="14" t="s">
        <v>8</v>
      </c>
      <c r="C46" s="4" t="s">
        <v>107</v>
      </c>
      <c r="D46" s="85" t="s">
        <v>153</v>
      </c>
      <c r="E46" s="4"/>
      <c r="F46" s="133">
        <f t="shared" ref="F46" si="12">+F47+F54</f>
        <v>1636065</v>
      </c>
      <c r="G46" s="133">
        <f t="shared" ref="G46" si="13">+G47+G54</f>
        <v>0</v>
      </c>
      <c r="H46" s="133">
        <f t="shared" ref="H46" si="14">+H47+H54</f>
        <v>1636065</v>
      </c>
      <c r="I46" s="124"/>
    </row>
    <row r="47" spans="1:9" x14ac:dyDescent="0.25">
      <c r="A47" s="55" t="s">
        <v>11</v>
      </c>
      <c r="B47" s="14" t="s">
        <v>8</v>
      </c>
      <c r="C47" s="4" t="s">
        <v>107</v>
      </c>
      <c r="D47" s="86" t="s">
        <v>143</v>
      </c>
      <c r="E47" s="4"/>
      <c r="F47" s="133">
        <f>F48+F50+F52</f>
        <v>833416</v>
      </c>
      <c r="G47" s="133">
        <f>G48+G50+G52</f>
        <v>0</v>
      </c>
      <c r="H47" s="133">
        <f>H48+H50+H52</f>
        <v>833416</v>
      </c>
      <c r="I47" s="124"/>
    </row>
    <row r="48" spans="1:9" ht="60" x14ac:dyDescent="0.25">
      <c r="A48" s="2" t="s">
        <v>12</v>
      </c>
      <c r="B48" s="14" t="s">
        <v>8</v>
      </c>
      <c r="C48" s="4" t="s">
        <v>107</v>
      </c>
      <c r="D48" s="86" t="s">
        <v>143</v>
      </c>
      <c r="E48" s="4" t="s">
        <v>13</v>
      </c>
      <c r="F48" s="133">
        <f t="shared" ref="F48:H48" si="15">F49</f>
        <v>661916</v>
      </c>
      <c r="G48" s="133">
        <f t="shared" si="15"/>
        <v>0</v>
      </c>
      <c r="H48" s="133">
        <f t="shared" si="15"/>
        <v>661916</v>
      </c>
      <c r="I48" s="124"/>
    </row>
    <row r="49" spans="1:9" ht="24" x14ac:dyDescent="0.25">
      <c r="A49" s="2" t="s">
        <v>14</v>
      </c>
      <c r="B49" s="14" t="s">
        <v>8</v>
      </c>
      <c r="C49" s="4" t="s">
        <v>107</v>
      </c>
      <c r="D49" s="86" t="s">
        <v>143</v>
      </c>
      <c r="E49" s="4" t="s">
        <v>15</v>
      </c>
      <c r="F49" s="133">
        <v>661916</v>
      </c>
      <c r="G49" s="133">
        <v>0</v>
      </c>
      <c r="H49" s="133">
        <f>F49+G49</f>
        <v>661916</v>
      </c>
      <c r="I49" s="124"/>
    </row>
    <row r="50" spans="1:9" ht="24" x14ac:dyDescent="0.25">
      <c r="A50" s="2" t="s">
        <v>25</v>
      </c>
      <c r="B50" s="14" t="s">
        <v>8</v>
      </c>
      <c r="C50" s="4" t="s">
        <v>107</v>
      </c>
      <c r="D50" s="86" t="s">
        <v>143</v>
      </c>
      <c r="E50" s="4" t="s">
        <v>38</v>
      </c>
      <c r="F50" s="133">
        <f t="shared" ref="F50:H50" si="16">F51</f>
        <v>169500</v>
      </c>
      <c r="G50" s="133">
        <f t="shared" si="16"/>
        <v>0</v>
      </c>
      <c r="H50" s="133">
        <f t="shared" si="16"/>
        <v>169500</v>
      </c>
      <c r="I50" s="124"/>
    </row>
    <row r="51" spans="1:9" ht="24" x14ac:dyDescent="0.25">
      <c r="A51" s="2" t="s">
        <v>16</v>
      </c>
      <c r="B51" s="14" t="s">
        <v>8</v>
      </c>
      <c r="C51" s="4" t="s">
        <v>107</v>
      </c>
      <c r="D51" s="86" t="s">
        <v>143</v>
      </c>
      <c r="E51" s="4" t="s">
        <v>17</v>
      </c>
      <c r="F51" s="133">
        <v>169500</v>
      </c>
      <c r="G51" s="133">
        <v>0</v>
      </c>
      <c r="H51" s="133">
        <f>F51+G51</f>
        <v>169500</v>
      </c>
      <c r="I51" s="124"/>
    </row>
    <row r="52" spans="1:9" x14ac:dyDescent="0.25">
      <c r="A52" s="2" t="s">
        <v>18</v>
      </c>
      <c r="B52" s="14" t="s">
        <v>8</v>
      </c>
      <c r="C52" s="4" t="s">
        <v>107</v>
      </c>
      <c r="D52" s="86" t="s">
        <v>143</v>
      </c>
      <c r="E52" s="4" t="s">
        <v>19</v>
      </c>
      <c r="F52" s="133">
        <f t="shared" ref="F52:H52" si="17">F53</f>
        <v>2000</v>
      </c>
      <c r="G52" s="133">
        <f t="shared" si="17"/>
        <v>0</v>
      </c>
      <c r="H52" s="133">
        <f t="shared" si="17"/>
        <v>2000</v>
      </c>
      <c r="I52" s="124"/>
    </row>
    <row r="53" spans="1:9" x14ac:dyDescent="0.25">
      <c r="A53" s="2" t="s">
        <v>102</v>
      </c>
      <c r="B53" s="14" t="s">
        <v>8</v>
      </c>
      <c r="C53" s="4" t="s">
        <v>107</v>
      </c>
      <c r="D53" s="86" t="s">
        <v>143</v>
      </c>
      <c r="E53" s="4" t="s">
        <v>103</v>
      </c>
      <c r="F53" s="133">
        <v>2000</v>
      </c>
      <c r="G53" s="133">
        <v>0</v>
      </c>
      <c r="H53" s="133">
        <f>F53+G53</f>
        <v>2000</v>
      </c>
      <c r="I53" s="124"/>
    </row>
    <row r="54" spans="1:9" ht="24" x14ac:dyDescent="0.25">
      <c r="A54" s="57" t="s">
        <v>109</v>
      </c>
      <c r="B54" s="14" t="s">
        <v>8</v>
      </c>
      <c r="C54" s="4" t="s">
        <v>107</v>
      </c>
      <c r="D54" s="86" t="s">
        <v>154</v>
      </c>
      <c r="E54" s="5"/>
      <c r="F54" s="134">
        <f>F55</f>
        <v>802649</v>
      </c>
      <c r="G54" s="134">
        <f>G55</f>
        <v>0</v>
      </c>
      <c r="H54" s="134">
        <f>H55</f>
        <v>802649</v>
      </c>
      <c r="I54" s="125"/>
    </row>
    <row r="55" spans="1:9" ht="60" x14ac:dyDescent="0.25">
      <c r="A55" s="2" t="s">
        <v>12</v>
      </c>
      <c r="B55" s="14" t="s">
        <v>8</v>
      </c>
      <c r="C55" s="4" t="s">
        <v>107</v>
      </c>
      <c r="D55" s="86" t="s">
        <v>154</v>
      </c>
      <c r="E55" s="4" t="s">
        <v>13</v>
      </c>
      <c r="F55" s="134">
        <f t="shared" ref="F55:H55" si="18">F56</f>
        <v>802649</v>
      </c>
      <c r="G55" s="134">
        <f t="shared" si="18"/>
        <v>0</v>
      </c>
      <c r="H55" s="134">
        <f t="shared" si="18"/>
        <v>802649</v>
      </c>
      <c r="I55" s="125"/>
    </row>
    <row r="56" spans="1:9" ht="24" x14ac:dyDescent="0.25">
      <c r="A56" s="2" t="s">
        <v>14</v>
      </c>
      <c r="B56" s="14" t="s">
        <v>8</v>
      </c>
      <c r="C56" s="4" t="s">
        <v>107</v>
      </c>
      <c r="D56" s="86" t="s">
        <v>154</v>
      </c>
      <c r="E56" s="4" t="s">
        <v>15</v>
      </c>
      <c r="F56" s="134">
        <v>802649</v>
      </c>
      <c r="G56" s="134">
        <v>0</v>
      </c>
      <c r="H56" s="134">
        <f>F56+G56</f>
        <v>802649</v>
      </c>
      <c r="I56" s="125"/>
    </row>
    <row r="57" spans="1:9" ht="22.8" x14ac:dyDescent="0.25">
      <c r="A57" s="49" t="s">
        <v>21</v>
      </c>
      <c r="B57" s="13" t="s">
        <v>8</v>
      </c>
      <c r="C57" s="11" t="s">
        <v>22</v>
      </c>
      <c r="D57" s="4"/>
      <c r="E57" s="5"/>
      <c r="F57" s="131">
        <f t="shared" ref="F57:H57" si="19">F58</f>
        <v>100000</v>
      </c>
      <c r="G57" s="131">
        <f t="shared" si="19"/>
        <v>0</v>
      </c>
      <c r="H57" s="131">
        <f t="shared" si="19"/>
        <v>100000</v>
      </c>
      <c r="I57" s="122"/>
    </row>
    <row r="58" spans="1:9" x14ac:dyDescent="0.25">
      <c r="A58" s="101" t="s">
        <v>366</v>
      </c>
      <c r="B58" s="14" t="s">
        <v>8</v>
      </c>
      <c r="C58" s="4" t="s">
        <v>22</v>
      </c>
      <c r="D58" s="4" t="s">
        <v>155</v>
      </c>
      <c r="E58" s="5"/>
      <c r="F58" s="133">
        <f>F59</f>
        <v>100000</v>
      </c>
      <c r="G58" s="133">
        <f>G59</f>
        <v>0</v>
      </c>
      <c r="H58" s="133">
        <f>H59</f>
        <v>100000</v>
      </c>
      <c r="I58" s="124"/>
    </row>
    <row r="59" spans="1:9" ht="24" x14ac:dyDescent="0.25">
      <c r="A59" s="21" t="s">
        <v>206</v>
      </c>
      <c r="B59" s="14" t="s">
        <v>8</v>
      </c>
      <c r="C59" s="4" t="s">
        <v>22</v>
      </c>
      <c r="D59" s="4" t="s">
        <v>156</v>
      </c>
      <c r="E59" s="5"/>
      <c r="F59" s="133">
        <f>F60+F63</f>
        <v>100000</v>
      </c>
      <c r="G59" s="133">
        <f>G60+G63</f>
        <v>0</v>
      </c>
      <c r="H59" s="133">
        <f>H60+H63</f>
        <v>100000</v>
      </c>
      <c r="I59" s="124"/>
    </row>
    <row r="60" spans="1:9" ht="36" hidden="1" x14ac:dyDescent="0.25">
      <c r="A60" s="6" t="s">
        <v>23</v>
      </c>
      <c r="B60" s="14" t="s">
        <v>8</v>
      </c>
      <c r="C60" s="4" t="s">
        <v>22</v>
      </c>
      <c r="D60" s="4" t="s">
        <v>157</v>
      </c>
      <c r="E60" s="5"/>
      <c r="F60" s="133">
        <f t="shared" ref="F60:H61" si="20">F61</f>
        <v>0</v>
      </c>
      <c r="G60" s="133">
        <f t="shared" si="20"/>
        <v>0</v>
      </c>
      <c r="H60" s="133">
        <f t="shared" si="20"/>
        <v>0</v>
      </c>
      <c r="I60" s="124"/>
    </row>
    <row r="61" spans="1:9" ht="24" hidden="1" x14ac:dyDescent="0.25">
      <c r="A61" s="2" t="s">
        <v>25</v>
      </c>
      <c r="B61" s="14" t="s">
        <v>8</v>
      </c>
      <c r="C61" s="4" t="s">
        <v>22</v>
      </c>
      <c r="D61" s="4" t="s">
        <v>157</v>
      </c>
      <c r="E61" s="5">
        <v>200</v>
      </c>
      <c r="F61" s="133">
        <f t="shared" si="20"/>
        <v>0</v>
      </c>
      <c r="G61" s="133">
        <f t="shared" si="20"/>
        <v>0</v>
      </c>
      <c r="H61" s="133">
        <f t="shared" si="20"/>
        <v>0</v>
      </c>
      <c r="I61" s="124"/>
    </row>
    <row r="62" spans="1:9" ht="24" hidden="1" x14ac:dyDescent="0.25">
      <c r="A62" s="2" t="s">
        <v>16</v>
      </c>
      <c r="B62" s="14" t="s">
        <v>8</v>
      </c>
      <c r="C62" s="4" t="s">
        <v>22</v>
      </c>
      <c r="D62" s="4" t="s">
        <v>157</v>
      </c>
      <c r="E62" s="5">
        <v>240</v>
      </c>
      <c r="F62" s="133">
        <v>0</v>
      </c>
      <c r="G62" s="133">
        <v>0</v>
      </c>
      <c r="H62" s="133">
        <v>0</v>
      </c>
      <c r="I62" s="124"/>
    </row>
    <row r="63" spans="1:9" ht="24" x14ac:dyDescent="0.25">
      <c r="A63" s="6" t="s">
        <v>24</v>
      </c>
      <c r="B63" s="14" t="s">
        <v>8</v>
      </c>
      <c r="C63" s="4" t="s">
        <v>22</v>
      </c>
      <c r="D63" s="4" t="s">
        <v>158</v>
      </c>
      <c r="E63" s="5"/>
      <c r="F63" s="133">
        <f t="shared" ref="F63:H64" si="21">F64</f>
        <v>100000</v>
      </c>
      <c r="G63" s="133">
        <f t="shared" si="21"/>
        <v>0</v>
      </c>
      <c r="H63" s="133">
        <f t="shared" si="21"/>
        <v>100000</v>
      </c>
      <c r="I63" s="124"/>
    </row>
    <row r="64" spans="1:9" ht="24" x14ac:dyDescent="0.25">
      <c r="A64" s="2" t="s">
        <v>25</v>
      </c>
      <c r="B64" s="14" t="s">
        <v>8</v>
      </c>
      <c r="C64" s="4" t="s">
        <v>22</v>
      </c>
      <c r="D64" s="4" t="s">
        <v>158</v>
      </c>
      <c r="E64" s="5">
        <v>200</v>
      </c>
      <c r="F64" s="133">
        <f t="shared" si="21"/>
        <v>100000</v>
      </c>
      <c r="G64" s="133">
        <f t="shared" si="21"/>
        <v>0</v>
      </c>
      <c r="H64" s="133">
        <f t="shared" si="21"/>
        <v>100000</v>
      </c>
      <c r="I64" s="124"/>
    </row>
    <row r="65" spans="1:9" ht="24" x14ac:dyDescent="0.25">
      <c r="A65" s="2" t="s">
        <v>16</v>
      </c>
      <c r="B65" s="14" t="s">
        <v>8</v>
      </c>
      <c r="C65" s="4" t="s">
        <v>22</v>
      </c>
      <c r="D65" s="4" t="s">
        <v>158</v>
      </c>
      <c r="E65" s="5">
        <v>240</v>
      </c>
      <c r="F65" s="133">
        <v>100000</v>
      </c>
      <c r="G65" s="133">
        <v>0</v>
      </c>
      <c r="H65" s="133">
        <f>F65+G65</f>
        <v>100000</v>
      </c>
      <c r="I65" s="124"/>
    </row>
    <row r="66" spans="1:9" x14ac:dyDescent="0.25">
      <c r="A66" s="60" t="s">
        <v>26</v>
      </c>
      <c r="B66" s="13" t="s">
        <v>8</v>
      </c>
      <c r="C66" s="11" t="s">
        <v>27</v>
      </c>
      <c r="D66" s="4"/>
      <c r="E66" s="5"/>
      <c r="F66" s="131">
        <f>F68</f>
        <v>950000</v>
      </c>
      <c r="G66" s="131">
        <f>G68</f>
        <v>0</v>
      </c>
      <c r="H66" s="131">
        <f>H68</f>
        <v>950000</v>
      </c>
      <c r="I66" s="122"/>
    </row>
    <row r="67" spans="1:9" x14ac:dyDescent="0.25">
      <c r="A67" s="19" t="s">
        <v>26</v>
      </c>
      <c r="B67" s="14" t="s">
        <v>8</v>
      </c>
      <c r="C67" s="4" t="s">
        <v>27</v>
      </c>
      <c r="D67" s="4" t="s">
        <v>159</v>
      </c>
      <c r="E67" s="5"/>
      <c r="F67" s="133">
        <f t="shared" ref="F67:H69" si="22">F68</f>
        <v>950000</v>
      </c>
      <c r="G67" s="133">
        <f t="shared" si="22"/>
        <v>0</v>
      </c>
      <c r="H67" s="133">
        <f t="shared" si="22"/>
        <v>950000</v>
      </c>
      <c r="I67" s="124"/>
    </row>
    <row r="68" spans="1:9" x14ac:dyDescent="0.25">
      <c r="A68" s="6" t="s">
        <v>29</v>
      </c>
      <c r="B68" s="14" t="s">
        <v>8</v>
      </c>
      <c r="C68" s="4" t="s">
        <v>27</v>
      </c>
      <c r="D68" s="4" t="s">
        <v>160</v>
      </c>
      <c r="E68" s="5"/>
      <c r="F68" s="133">
        <f>F69</f>
        <v>950000</v>
      </c>
      <c r="G68" s="133">
        <f>G69</f>
        <v>0</v>
      </c>
      <c r="H68" s="133">
        <f>H69</f>
        <v>950000</v>
      </c>
      <c r="I68" s="124"/>
    </row>
    <row r="69" spans="1:9" x14ac:dyDescent="0.25">
      <c r="A69" s="6" t="s">
        <v>18</v>
      </c>
      <c r="B69" s="14" t="s">
        <v>8</v>
      </c>
      <c r="C69" s="4" t="s">
        <v>27</v>
      </c>
      <c r="D69" s="4" t="s">
        <v>160</v>
      </c>
      <c r="E69" s="5">
        <v>800</v>
      </c>
      <c r="F69" s="133">
        <f t="shared" si="22"/>
        <v>950000</v>
      </c>
      <c r="G69" s="133">
        <f t="shared" si="22"/>
        <v>0</v>
      </c>
      <c r="H69" s="133">
        <f t="shared" si="22"/>
        <v>950000</v>
      </c>
      <c r="I69" s="124"/>
    </row>
    <row r="70" spans="1:9" x14ac:dyDescent="0.25">
      <c r="A70" s="6" t="s">
        <v>31</v>
      </c>
      <c r="B70" s="14" t="s">
        <v>8</v>
      </c>
      <c r="C70" s="4" t="s">
        <v>27</v>
      </c>
      <c r="D70" s="4" t="s">
        <v>160</v>
      </c>
      <c r="E70" s="5">
        <v>870</v>
      </c>
      <c r="F70" s="133">
        <v>950000</v>
      </c>
      <c r="G70" s="133">
        <v>0</v>
      </c>
      <c r="H70" s="133">
        <f>F70+G70</f>
        <v>950000</v>
      </c>
      <c r="I70" s="124"/>
    </row>
    <row r="71" spans="1:9" x14ac:dyDescent="0.25">
      <c r="A71" s="15" t="s">
        <v>32</v>
      </c>
      <c r="B71" s="13" t="s">
        <v>8</v>
      </c>
      <c r="C71" s="11" t="s">
        <v>20</v>
      </c>
      <c r="D71" s="4"/>
      <c r="E71" s="5"/>
      <c r="F71" s="131">
        <f>F80+F100+F72+F124+F116+F95</f>
        <v>16922610</v>
      </c>
      <c r="G71" s="131">
        <f>G80+G100+G72+G124+G116+G95</f>
        <v>176140.90999999992</v>
      </c>
      <c r="H71" s="131">
        <f>H80+H100+H72+H124+H116+H95</f>
        <v>17098750.91</v>
      </c>
      <c r="I71" s="122"/>
    </row>
    <row r="72" spans="1:9" ht="24" x14ac:dyDescent="0.25">
      <c r="A72" s="18" t="s">
        <v>323</v>
      </c>
      <c r="B72" s="14" t="s">
        <v>8</v>
      </c>
      <c r="C72" s="4" t="s">
        <v>20</v>
      </c>
      <c r="D72" s="10" t="s">
        <v>161</v>
      </c>
      <c r="E72" s="4"/>
      <c r="F72" s="133">
        <f>F73</f>
        <v>8584000</v>
      </c>
      <c r="G72" s="133">
        <f>G73</f>
        <v>0</v>
      </c>
      <c r="H72" s="133">
        <f>H73</f>
        <v>8584000</v>
      </c>
      <c r="I72" s="124"/>
    </row>
    <row r="73" spans="1:9" ht="30.6" x14ac:dyDescent="0.25">
      <c r="A73" s="102" t="s">
        <v>162</v>
      </c>
      <c r="B73" s="14" t="s">
        <v>8</v>
      </c>
      <c r="C73" s="4" t="s">
        <v>20</v>
      </c>
      <c r="D73" s="10" t="s">
        <v>163</v>
      </c>
      <c r="E73" s="4"/>
      <c r="F73" s="133">
        <f>F74+F77</f>
        <v>8584000</v>
      </c>
      <c r="G73" s="133">
        <f>G74+G77</f>
        <v>0</v>
      </c>
      <c r="H73" s="133">
        <f>H74+H77</f>
        <v>8584000</v>
      </c>
      <c r="I73" s="124"/>
    </row>
    <row r="74" spans="1:9" ht="48" x14ac:dyDescent="0.25">
      <c r="A74" s="6" t="s">
        <v>362</v>
      </c>
      <c r="B74" s="14" t="s">
        <v>8</v>
      </c>
      <c r="C74" s="4" t="s">
        <v>20</v>
      </c>
      <c r="D74" s="10" t="s">
        <v>164</v>
      </c>
      <c r="E74" s="4"/>
      <c r="F74" s="133">
        <f>F75</f>
        <v>6668000</v>
      </c>
      <c r="G74" s="133">
        <f>G75</f>
        <v>0</v>
      </c>
      <c r="H74" s="133">
        <f>H75</f>
        <v>6668000</v>
      </c>
      <c r="I74" s="124"/>
    </row>
    <row r="75" spans="1:9" ht="51.6" customHeight="1" x14ac:dyDescent="0.25">
      <c r="A75" s="2" t="s">
        <v>12</v>
      </c>
      <c r="B75" s="14" t="s">
        <v>8</v>
      </c>
      <c r="C75" s="4" t="s">
        <v>20</v>
      </c>
      <c r="D75" s="10" t="s">
        <v>164</v>
      </c>
      <c r="E75" s="4" t="s">
        <v>13</v>
      </c>
      <c r="F75" s="133">
        <f t="shared" ref="F75:H75" si="23">F76</f>
        <v>6668000</v>
      </c>
      <c r="G75" s="133">
        <f t="shared" si="23"/>
        <v>0</v>
      </c>
      <c r="H75" s="133">
        <f t="shared" si="23"/>
        <v>6668000</v>
      </c>
      <c r="I75" s="124"/>
    </row>
    <row r="76" spans="1:9" ht="24" x14ac:dyDescent="0.25">
      <c r="A76" s="2" t="s">
        <v>14</v>
      </c>
      <c r="B76" s="14" t="s">
        <v>8</v>
      </c>
      <c r="C76" s="4" t="s">
        <v>20</v>
      </c>
      <c r="D76" s="10" t="s">
        <v>164</v>
      </c>
      <c r="E76" s="4" t="s">
        <v>15</v>
      </c>
      <c r="F76" s="133">
        <f>6668000</f>
        <v>6668000</v>
      </c>
      <c r="G76" s="133">
        <v>0</v>
      </c>
      <c r="H76" s="133">
        <f>F76+G76</f>
        <v>6668000</v>
      </c>
      <c r="I76" s="124"/>
    </row>
    <row r="77" spans="1:9" ht="36" x14ac:dyDescent="0.25">
      <c r="A77" s="6" t="s">
        <v>363</v>
      </c>
      <c r="B77" s="14" t="s">
        <v>8</v>
      </c>
      <c r="C77" s="4" t="s">
        <v>20</v>
      </c>
      <c r="D77" s="10" t="s">
        <v>165</v>
      </c>
      <c r="E77" s="4"/>
      <c r="F77" s="133">
        <f>F78</f>
        <v>1916000</v>
      </c>
      <c r="G77" s="133">
        <f>G78</f>
        <v>0</v>
      </c>
      <c r="H77" s="133">
        <f>H78</f>
        <v>1916000</v>
      </c>
      <c r="I77" s="124"/>
    </row>
    <row r="78" spans="1:9" ht="24" x14ac:dyDescent="0.25">
      <c r="A78" s="2" t="s">
        <v>25</v>
      </c>
      <c r="B78" s="14" t="s">
        <v>8</v>
      </c>
      <c r="C78" s="4" t="s">
        <v>20</v>
      </c>
      <c r="D78" s="10" t="s">
        <v>165</v>
      </c>
      <c r="E78" s="5">
        <v>200</v>
      </c>
      <c r="F78" s="133">
        <f t="shared" ref="F78:H78" si="24">F79</f>
        <v>1916000</v>
      </c>
      <c r="G78" s="133">
        <f t="shared" si="24"/>
        <v>0</v>
      </c>
      <c r="H78" s="133">
        <f t="shared" si="24"/>
        <v>1916000</v>
      </c>
      <c r="I78" s="124"/>
    </row>
    <row r="79" spans="1:9" ht="24" x14ac:dyDescent="0.25">
      <c r="A79" s="2" t="s">
        <v>16</v>
      </c>
      <c r="B79" s="14" t="s">
        <v>8</v>
      </c>
      <c r="C79" s="4" t="s">
        <v>20</v>
      </c>
      <c r="D79" s="10" t="s">
        <v>165</v>
      </c>
      <c r="E79" s="5">
        <v>240</v>
      </c>
      <c r="F79" s="133">
        <f>3116000-1500000+300000</f>
        <v>1916000</v>
      </c>
      <c r="G79" s="133">
        <v>0</v>
      </c>
      <c r="H79" s="133">
        <f>F79+G79</f>
        <v>1916000</v>
      </c>
      <c r="I79" s="124"/>
    </row>
    <row r="80" spans="1:9" ht="24" x14ac:dyDescent="0.25">
      <c r="A80" s="3" t="s">
        <v>324</v>
      </c>
      <c r="B80" s="14" t="s">
        <v>8</v>
      </c>
      <c r="C80" s="4" t="s">
        <v>20</v>
      </c>
      <c r="D80" s="4" t="s">
        <v>168</v>
      </c>
      <c r="E80" s="5"/>
      <c r="F80" s="133">
        <f>F81</f>
        <v>1608000</v>
      </c>
      <c r="G80" s="133">
        <f>G81</f>
        <v>0</v>
      </c>
      <c r="H80" s="133">
        <f>H81</f>
        <v>1608000</v>
      </c>
      <c r="I80" s="124"/>
    </row>
    <row r="81" spans="1:9" ht="36" x14ac:dyDescent="0.25">
      <c r="A81" s="19" t="s">
        <v>167</v>
      </c>
      <c r="B81" s="14" t="s">
        <v>8</v>
      </c>
      <c r="C81" s="4" t="s">
        <v>20</v>
      </c>
      <c r="D81" s="4" t="s">
        <v>169</v>
      </c>
      <c r="E81" s="5"/>
      <c r="F81" s="133">
        <f>F82+F87+F92</f>
        <v>1608000</v>
      </c>
      <c r="G81" s="133">
        <f>G82+G87+G92</f>
        <v>0</v>
      </c>
      <c r="H81" s="133">
        <f>H82+H87+H92</f>
        <v>1608000</v>
      </c>
      <c r="I81" s="124"/>
    </row>
    <row r="82" spans="1:9" x14ac:dyDescent="0.25">
      <c r="A82" s="2" t="s">
        <v>171</v>
      </c>
      <c r="B82" s="14" t="s">
        <v>8</v>
      </c>
      <c r="C82" s="4" t="s">
        <v>20</v>
      </c>
      <c r="D82" s="4" t="s">
        <v>174</v>
      </c>
      <c r="E82" s="5"/>
      <c r="F82" s="133">
        <f>F83+F85</f>
        <v>350000</v>
      </c>
      <c r="G82" s="133">
        <f>G83+G85</f>
        <v>0</v>
      </c>
      <c r="H82" s="133">
        <f>H83+H85</f>
        <v>350000</v>
      </c>
      <c r="I82" s="124"/>
    </row>
    <row r="83" spans="1:9" ht="60" x14ac:dyDescent="0.25">
      <c r="A83" s="2" t="s">
        <v>12</v>
      </c>
      <c r="B83" s="14" t="s">
        <v>8</v>
      </c>
      <c r="C83" s="4" t="s">
        <v>20</v>
      </c>
      <c r="D83" s="4" t="s">
        <v>174</v>
      </c>
      <c r="E83" s="4" t="s">
        <v>13</v>
      </c>
      <c r="F83" s="133">
        <f t="shared" ref="F83:H83" si="25">F84</f>
        <v>350000</v>
      </c>
      <c r="G83" s="133">
        <f t="shared" si="25"/>
        <v>0</v>
      </c>
      <c r="H83" s="133">
        <f t="shared" si="25"/>
        <v>350000</v>
      </c>
      <c r="I83" s="124"/>
    </row>
    <row r="84" spans="1:9" ht="24" x14ac:dyDescent="0.25">
      <c r="A84" s="2" t="s">
        <v>14</v>
      </c>
      <c r="B84" s="14" t="s">
        <v>8</v>
      </c>
      <c r="C84" s="4" t="s">
        <v>20</v>
      </c>
      <c r="D84" s="4" t="s">
        <v>174</v>
      </c>
      <c r="E84" s="4" t="s">
        <v>15</v>
      </c>
      <c r="F84" s="133">
        <f>200000+150000</f>
        <v>350000</v>
      </c>
      <c r="G84" s="133">
        <v>0</v>
      </c>
      <c r="H84" s="133">
        <f>F84+G84</f>
        <v>350000</v>
      </c>
      <c r="I84" s="124"/>
    </row>
    <row r="85" spans="1:9" ht="24" hidden="1" x14ac:dyDescent="0.25">
      <c r="A85" s="2" t="s">
        <v>25</v>
      </c>
      <c r="B85" s="14" t="s">
        <v>8</v>
      </c>
      <c r="C85" s="4" t="s">
        <v>20</v>
      </c>
      <c r="D85" s="4" t="s">
        <v>174</v>
      </c>
      <c r="E85" s="5">
        <v>200</v>
      </c>
      <c r="F85" s="133">
        <f t="shared" ref="F85:H85" si="26">F86</f>
        <v>0</v>
      </c>
      <c r="G85" s="133">
        <f t="shared" si="26"/>
        <v>0</v>
      </c>
      <c r="H85" s="133">
        <f t="shared" si="26"/>
        <v>0</v>
      </c>
      <c r="I85" s="124"/>
    </row>
    <row r="86" spans="1:9" ht="24" hidden="1" x14ac:dyDescent="0.25">
      <c r="A86" s="2" t="s">
        <v>16</v>
      </c>
      <c r="B86" s="14" t="s">
        <v>8</v>
      </c>
      <c r="C86" s="4" t="s">
        <v>20</v>
      </c>
      <c r="D86" s="4" t="s">
        <v>174</v>
      </c>
      <c r="E86" s="5">
        <v>240</v>
      </c>
      <c r="F86" s="133">
        <v>0</v>
      </c>
      <c r="G86" s="133">
        <v>0</v>
      </c>
      <c r="H86" s="133">
        <v>0</v>
      </c>
      <c r="I86" s="124"/>
    </row>
    <row r="87" spans="1:9" ht="24" x14ac:dyDescent="0.25">
      <c r="A87" s="2" t="s">
        <v>33</v>
      </c>
      <c r="B87" s="14" t="s">
        <v>8</v>
      </c>
      <c r="C87" s="4" t="s">
        <v>20</v>
      </c>
      <c r="D87" s="4" t="s">
        <v>175</v>
      </c>
      <c r="E87" s="5"/>
      <c r="F87" s="133">
        <f>F88+F90</f>
        <v>1240000</v>
      </c>
      <c r="G87" s="133">
        <f>G88+G90</f>
        <v>0</v>
      </c>
      <c r="H87" s="133">
        <f>H88+H90</f>
        <v>1240000</v>
      </c>
      <c r="I87" s="124"/>
    </row>
    <row r="88" spans="1:9" ht="24" x14ac:dyDescent="0.25">
      <c r="A88" s="2" t="s">
        <v>25</v>
      </c>
      <c r="B88" s="14" t="s">
        <v>8</v>
      </c>
      <c r="C88" s="4" t="s">
        <v>20</v>
      </c>
      <c r="D88" s="4" t="s">
        <v>175</v>
      </c>
      <c r="E88" s="5">
        <v>200</v>
      </c>
      <c r="F88" s="133">
        <f t="shared" ref="F88:H88" si="27">F89</f>
        <v>1240000</v>
      </c>
      <c r="G88" s="133">
        <f t="shared" si="27"/>
        <v>0</v>
      </c>
      <c r="H88" s="133">
        <f t="shared" si="27"/>
        <v>1240000</v>
      </c>
      <c r="I88" s="124"/>
    </row>
    <row r="89" spans="1:9" ht="24" x14ac:dyDescent="0.25">
      <c r="A89" s="2" t="s">
        <v>16</v>
      </c>
      <c r="B89" s="14" t="s">
        <v>8</v>
      </c>
      <c r="C89" s="4" t="s">
        <v>20</v>
      </c>
      <c r="D89" s="4" t="s">
        <v>175</v>
      </c>
      <c r="E89" s="5">
        <v>240</v>
      </c>
      <c r="F89" s="133">
        <f>190000+500000+500000+50000</f>
        <v>1240000</v>
      </c>
      <c r="G89" s="133">
        <v>0</v>
      </c>
      <c r="H89" s="133">
        <f>F89+G89</f>
        <v>1240000</v>
      </c>
      <c r="I89" s="124"/>
    </row>
    <row r="90" spans="1:9" hidden="1" x14ac:dyDescent="0.25">
      <c r="A90" s="2" t="s">
        <v>18</v>
      </c>
      <c r="B90" s="14" t="s">
        <v>8</v>
      </c>
      <c r="C90" s="4" t="s">
        <v>20</v>
      </c>
      <c r="D90" s="4" t="s">
        <v>175</v>
      </c>
      <c r="E90" s="4" t="s">
        <v>19</v>
      </c>
      <c r="F90" s="133">
        <f>F91</f>
        <v>0</v>
      </c>
      <c r="G90" s="133">
        <f>G91</f>
        <v>0</v>
      </c>
      <c r="H90" s="133">
        <f>H91</f>
        <v>0</v>
      </c>
      <c r="I90" s="124"/>
    </row>
    <row r="91" spans="1:9" ht="50.25" hidden="1" customHeight="1" x14ac:dyDescent="0.25">
      <c r="A91" s="2" t="s">
        <v>292</v>
      </c>
      <c r="B91" s="14" t="s">
        <v>8</v>
      </c>
      <c r="C91" s="4" t="s">
        <v>20</v>
      </c>
      <c r="D91" s="4" t="s">
        <v>175</v>
      </c>
      <c r="E91" s="4" t="s">
        <v>40</v>
      </c>
      <c r="F91" s="133">
        <v>0</v>
      </c>
      <c r="G91" s="133">
        <v>0</v>
      </c>
      <c r="H91" s="133">
        <v>0</v>
      </c>
      <c r="I91" s="124"/>
    </row>
    <row r="92" spans="1:9" ht="16.95" customHeight="1" x14ac:dyDescent="0.25">
      <c r="A92" s="9" t="s">
        <v>36</v>
      </c>
      <c r="B92" s="14" t="s">
        <v>8</v>
      </c>
      <c r="C92" s="4" t="s">
        <v>20</v>
      </c>
      <c r="D92" s="4" t="s">
        <v>176</v>
      </c>
      <c r="E92" s="5"/>
      <c r="F92" s="133">
        <f>F93</f>
        <v>18000</v>
      </c>
      <c r="G92" s="133">
        <f>G93</f>
        <v>0</v>
      </c>
      <c r="H92" s="133">
        <f>H93</f>
        <v>18000</v>
      </c>
      <c r="I92" s="124"/>
    </row>
    <row r="93" spans="1:9" ht="24" x14ac:dyDescent="0.25">
      <c r="A93" s="2" t="s">
        <v>25</v>
      </c>
      <c r="B93" s="14" t="s">
        <v>8</v>
      </c>
      <c r="C93" s="4" t="s">
        <v>20</v>
      </c>
      <c r="D93" s="4" t="s">
        <v>176</v>
      </c>
      <c r="E93" s="5">
        <v>200</v>
      </c>
      <c r="F93" s="133">
        <f t="shared" ref="F93:H93" si="28">F94</f>
        <v>18000</v>
      </c>
      <c r="G93" s="133">
        <f t="shared" si="28"/>
        <v>0</v>
      </c>
      <c r="H93" s="133">
        <f t="shared" si="28"/>
        <v>18000</v>
      </c>
      <c r="I93" s="124"/>
    </row>
    <row r="94" spans="1:9" ht="24" x14ac:dyDescent="0.25">
      <c r="A94" s="2" t="s">
        <v>16</v>
      </c>
      <c r="B94" s="14" t="s">
        <v>8</v>
      </c>
      <c r="C94" s="4" t="s">
        <v>20</v>
      </c>
      <c r="D94" s="4" t="s">
        <v>176</v>
      </c>
      <c r="E94" s="5">
        <v>240</v>
      </c>
      <c r="F94" s="133">
        <v>18000</v>
      </c>
      <c r="G94" s="133">
        <v>0</v>
      </c>
      <c r="H94" s="133">
        <f>F94+G94</f>
        <v>18000</v>
      </c>
      <c r="I94" s="124"/>
    </row>
    <row r="95" spans="1:9" ht="60" x14ac:dyDescent="0.25">
      <c r="A95" s="3" t="s">
        <v>367</v>
      </c>
      <c r="B95" s="14" t="s">
        <v>8</v>
      </c>
      <c r="C95" s="4" t="s">
        <v>20</v>
      </c>
      <c r="D95" s="10" t="s">
        <v>200</v>
      </c>
      <c r="E95" s="4"/>
      <c r="F95" s="133">
        <f t="shared" ref="F95:H97" si="29">F96</f>
        <v>3316000</v>
      </c>
      <c r="G95" s="133">
        <f t="shared" si="29"/>
        <v>0</v>
      </c>
      <c r="H95" s="133">
        <f t="shared" si="29"/>
        <v>3316000</v>
      </c>
      <c r="I95" s="124"/>
    </row>
    <row r="96" spans="1:9" x14ac:dyDescent="0.25">
      <c r="A96" s="21" t="s">
        <v>199</v>
      </c>
      <c r="B96" s="14" t="s">
        <v>8</v>
      </c>
      <c r="C96" s="4" t="s">
        <v>20</v>
      </c>
      <c r="D96" s="10" t="s">
        <v>205</v>
      </c>
      <c r="E96" s="4"/>
      <c r="F96" s="133">
        <f t="shared" si="29"/>
        <v>3316000</v>
      </c>
      <c r="G96" s="133">
        <f t="shared" si="29"/>
        <v>0</v>
      </c>
      <c r="H96" s="133">
        <f t="shared" si="29"/>
        <v>3316000</v>
      </c>
      <c r="I96" s="124"/>
    </row>
    <row r="97" spans="1:9" x14ac:dyDescent="0.25">
      <c r="A97" s="2" t="s">
        <v>233</v>
      </c>
      <c r="B97" s="14" t="s">
        <v>8</v>
      </c>
      <c r="C97" s="4" t="s">
        <v>20</v>
      </c>
      <c r="D97" s="10" t="s">
        <v>234</v>
      </c>
      <c r="E97" s="4"/>
      <c r="F97" s="133">
        <f t="shared" si="29"/>
        <v>3316000</v>
      </c>
      <c r="G97" s="133">
        <f t="shared" si="29"/>
        <v>0</v>
      </c>
      <c r="H97" s="133">
        <f t="shared" si="29"/>
        <v>3316000</v>
      </c>
      <c r="I97" s="124"/>
    </row>
    <row r="98" spans="1:9" ht="36" x14ac:dyDescent="0.25">
      <c r="A98" s="2" t="s">
        <v>318</v>
      </c>
      <c r="B98" s="14" t="s">
        <v>8</v>
      </c>
      <c r="C98" s="4" t="s">
        <v>20</v>
      </c>
      <c r="D98" s="10" t="s">
        <v>234</v>
      </c>
      <c r="E98" s="4" t="s">
        <v>293</v>
      </c>
      <c r="F98" s="133">
        <f t="shared" ref="F98:H98" si="30">F99</f>
        <v>3316000</v>
      </c>
      <c r="G98" s="133">
        <f t="shared" si="30"/>
        <v>0</v>
      </c>
      <c r="H98" s="133">
        <f t="shared" si="30"/>
        <v>3316000</v>
      </c>
      <c r="I98" s="124"/>
    </row>
    <row r="99" spans="1:9" x14ac:dyDescent="0.25">
      <c r="A99" s="2" t="s">
        <v>71</v>
      </c>
      <c r="B99" s="14" t="s">
        <v>8</v>
      </c>
      <c r="C99" s="4" t="s">
        <v>20</v>
      </c>
      <c r="D99" s="10" t="s">
        <v>234</v>
      </c>
      <c r="E99" s="4" t="s">
        <v>317</v>
      </c>
      <c r="F99" s="133">
        <v>3316000</v>
      </c>
      <c r="G99" s="133">
        <v>0</v>
      </c>
      <c r="H99" s="133">
        <f>F99+G99</f>
        <v>3316000</v>
      </c>
      <c r="I99" s="124"/>
    </row>
    <row r="100" spans="1:9" ht="42" customHeight="1" x14ac:dyDescent="0.25">
      <c r="A100" s="3" t="s">
        <v>339</v>
      </c>
      <c r="B100" s="14" t="s">
        <v>8</v>
      </c>
      <c r="C100" s="4" t="s">
        <v>20</v>
      </c>
      <c r="D100" s="4" t="s">
        <v>183</v>
      </c>
      <c r="E100" s="5"/>
      <c r="F100" s="133">
        <f>F101</f>
        <v>1914610</v>
      </c>
      <c r="G100" s="133">
        <f>G101</f>
        <v>-305110</v>
      </c>
      <c r="H100" s="133">
        <f>H101</f>
        <v>1609500</v>
      </c>
      <c r="I100" s="124"/>
    </row>
    <row r="101" spans="1:9" ht="24" x14ac:dyDescent="0.25">
      <c r="A101" s="19" t="s">
        <v>354</v>
      </c>
      <c r="B101" s="14" t="s">
        <v>8</v>
      </c>
      <c r="C101" s="4" t="s">
        <v>20</v>
      </c>
      <c r="D101" s="4" t="s">
        <v>184</v>
      </c>
      <c r="E101" s="5"/>
      <c r="F101" s="133">
        <f>F102+F108+F111+F105</f>
        <v>1914610</v>
      </c>
      <c r="G101" s="133">
        <f>G102+G108+G111+G105</f>
        <v>-305110</v>
      </c>
      <c r="H101" s="133">
        <f>H102+H108+H111+H105</f>
        <v>1609500</v>
      </c>
      <c r="I101" s="124"/>
    </row>
    <row r="102" spans="1:9" x14ac:dyDescent="0.25">
      <c r="A102" s="22" t="s">
        <v>37</v>
      </c>
      <c r="B102" s="14" t="s">
        <v>8</v>
      </c>
      <c r="C102" s="4" t="s">
        <v>20</v>
      </c>
      <c r="D102" s="4" t="s">
        <v>185</v>
      </c>
      <c r="E102" s="4"/>
      <c r="F102" s="133">
        <f>F103</f>
        <v>500000</v>
      </c>
      <c r="G102" s="133">
        <f>G103</f>
        <v>0</v>
      </c>
      <c r="H102" s="133">
        <f>H103</f>
        <v>500000</v>
      </c>
      <c r="I102" s="124"/>
    </row>
    <row r="103" spans="1:9" ht="24" x14ac:dyDescent="0.25">
      <c r="A103" s="2" t="s">
        <v>25</v>
      </c>
      <c r="B103" s="14" t="s">
        <v>8</v>
      </c>
      <c r="C103" s="4" t="s">
        <v>20</v>
      </c>
      <c r="D103" s="4" t="s">
        <v>185</v>
      </c>
      <c r="E103" s="4" t="s">
        <v>38</v>
      </c>
      <c r="F103" s="133">
        <f t="shared" ref="F103:H103" si="31">F104</f>
        <v>500000</v>
      </c>
      <c r="G103" s="133">
        <f t="shared" si="31"/>
        <v>0</v>
      </c>
      <c r="H103" s="133">
        <f t="shared" si="31"/>
        <v>500000</v>
      </c>
      <c r="I103" s="124"/>
    </row>
    <row r="104" spans="1:9" ht="24" x14ac:dyDescent="0.25">
      <c r="A104" s="2" t="s">
        <v>16</v>
      </c>
      <c r="B104" s="14" t="s">
        <v>8</v>
      </c>
      <c r="C104" s="4" t="s">
        <v>20</v>
      </c>
      <c r="D104" s="4" t="s">
        <v>185</v>
      </c>
      <c r="E104" s="4" t="s">
        <v>17</v>
      </c>
      <c r="F104" s="133">
        <v>500000</v>
      </c>
      <c r="G104" s="133">
        <v>0</v>
      </c>
      <c r="H104" s="133">
        <f>F104+G104</f>
        <v>500000</v>
      </c>
      <c r="I104" s="124"/>
    </row>
    <row r="105" spans="1:9" x14ac:dyDescent="0.25">
      <c r="A105" s="53" t="s">
        <v>63</v>
      </c>
      <c r="B105" s="14" t="s">
        <v>8</v>
      </c>
      <c r="C105" s="4" t="s">
        <v>20</v>
      </c>
      <c r="D105" s="4" t="s">
        <v>189</v>
      </c>
      <c r="E105" s="4"/>
      <c r="F105" s="133">
        <f>F106</f>
        <v>200000</v>
      </c>
      <c r="G105" s="133">
        <f>G106</f>
        <v>299500</v>
      </c>
      <c r="H105" s="133">
        <f>H106</f>
        <v>499500</v>
      </c>
      <c r="I105" s="124"/>
    </row>
    <row r="106" spans="1:9" ht="24" x14ac:dyDescent="0.25">
      <c r="A106" s="2" t="s">
        <v>25</v>
      </c>
      <c r="B106" s="14" t="s">
        <v>8</v>
      </c>
      <c r="C106" s="4" t="s">
        <v>20</v>
      </c>
      <c r="D106" s="4" t="s">
        <v>189</v>
      </c>
      <c r="E106" s="4" t="s">
        <v>38</v>
      </c>
      <c r="F106" s="133">
        <f t="shared" ref="F106:H106" si="32">F107</f>
        <v>200000</v>
      </c>
      <c r="G106" s="133">
        <f t="shared" si="32"/>
        <v>299500</v>
      </c>
      <c r="H106" s="133">
        <f t="shared" si="32"/>
        <v>499500</v>
      </c>
      <c r="I106" s="124"/>
    </row>
    <row r="107" spans="1:9" ht="24" x14ac:dyDescent="0.25">
      <c r="A107" s="2" t="s">
        <v>16</v>
      </c>
      <c r="B107" s="14" t="s">
        <v>8</v>
      </c>
      <c r="C107" s="4" t="s">
        <v>20</v>
      </c>
      <c r="D107" s="4" t="s">
        <v>189</v>
      </c>
      <c r="E107" s="4" t="s">
        <v>17</v>
      </c>
      <c r="F107" s="133">
        <v>200000</v>
      </c>
      <c r="G107" s="133">
        <v>299500</v>
      </c>
      <c r="H107" s="133">
        <f>F107+G107</f>
        <v>499500</v>
      </c>
      <c r="I107" s="124"/>
    </row>
    <row r="108" spans="1:9" ht="24" x14ac:dyDescent="0.25">
      <c r="A108" s="20" t="s">
        <v>39</v>
      </c>
      <c r="B108" s="14" t="s">
        <v>8</v>
      </c>
      <c r="C108" s="4" t="s">
        <v>20</v>
      </c>
      <c r="D108" s="4" t="s">
        <v>186</v>
      </c>
      <c r="E108" s="4"/>
      <c r="F108" s="133">
        <f>F109</f>
        <v>610000</v>
      </c>
      <c r="G108" s="133">
        <f>G109</f>
        <v>0</v>
      </c>
      <c r="H108" s="133">
        <f>H109</f>
        <v>610000</v>
      </c>
      <c r="I108" s="124"/>
    </row>
    <row r="109" spans="1:9" ht="24" x14ac:dyDescent="0.25">
      <c r="A109" s="2" t="s">
        <v>25</v>
      </c>
      <c r="B109" s="14" t="s">
        <v>8</v>
      </c>
      <c r="C109" s="4" t="s">
        <v>20</v>
      </c>
      <c r="D109" s="4" t="s">
        <v>186</v>
      </c>
      <c r="E109" s="4" t="s">
        <v>38</v>
      </c>
      <c r="F109" s="133">
        <f t="shared" ref="F109:H109" si="33">F110</f>
        <v>610000</v>
      </c>
      <c r="G109" s="133">
        <f t="shared" si="33"/>
        <v>0</v>
      </c>
      <c r="H109" s="133">
        <f t="shared" si="33"/>
        <v>610000</v>
      </c>
      <c r="I109" s="124"/>
    </row>
    <row r="110" spans="1:9" ht="24" x14ac:dyDescent="0.25">
      <c r="A110" s="2" t="s">
        <v>16</v>
      </c>
      <c r="B110" s="14" t="s">
        <v>8</v>
      </c>
      <c r="C110" s="4" t="s">
        <v>20</v>
      </c>
      <c r="D110" s="4" t="s">
        <v>186</v>
      </c>
      <c r="E110" s="4" t="s">
        <v>17</v>
      </c>
      <c r="F110" s="133">
        <f>150000+384000+76000</f>
        <v>610000</v>
      </c>
      <c r="G110" s="133">
        <v>0</v>
      </c>
      <c r="H110" s="133">
        <f>F110+G110</f>
        <v>610000</v>
      </c>
      <c r="I110" s="124"/>
    </row>
    <row r="111" spans="1:9" x14ac:dyDescent="0.25">
      <c r="A111" s="20" t="s">
        <v>187</v>
      </c>
      <c r="B111" s="14" t="s">
        <v>8</v>
      </c>
      <c r="C111" s="4" t="s">
        <v>20</v>
      </c>
      <c r="D111" s="4" t="s">
        <v>188</v>
      </c>
      <c r="E111" s="4"/>
      <c r="F111" s="133">
        <f>F113+F115</f>
        <v>604610</v>
      </c>
      <c r="G111" s="133">
        <f>G113+G115</f>
        <v>-604610</v>
      </c>
      <c r="H111" s="133">
        <f>H113+H115</f>
        <v>0</v>
      </c>
      <c r="I111" s="124"/>
    </row>
    <row r="112" spans="1:9" ht="24" hidden="1" x14ac:dyDescent="0.25">
      <c r="A112" s="2" t="s">
        <v>25</v>
      </c>
      <c r="B112" s="14" t="s">
        <v>8</v>
      </c>
      <c r="C112" s="4" t="s">
        <v>20</v>
      </c>
      <c r="D112" s="4" t="s">
        <v>188</v>
      </c>
      <c r="E112" s="5">
        <v>200</v>
      </c>
      <c r="F112" s="133">
        <f t="shared" ref="F112:H112" si="34">F113</f>
        <v>0</v>
      </c>
      <c r="G112" s="133">
        <f t="shared" si="34"/>
        <v>0</v>
      </c>
      <c r="H112" s="133">
        <f t="shared" si="34"/>
        <v>0</v>
      </c>
      <c r="I112" s="124"/>
    </row>
    <row r="113" spans="1:9" ht="24" hidden="1" x14ac:dyDescent="0.25">
      <c r="A113" s="2" t="s">
        <v>16</v>
      </c>
      <c r="B113" s="14" t="s">
        <v>8</v>
      </c>
      <c r="C113" s="4" t="s">
        <v>20</v>
      </c>
      <c r="D113" s="4" t="s">
        <v>188</v>
      </c>
      <c r="E113" s="5">
        <v>240</v>
      </c>
      <c r="F113" s="135">
        <v>0</v>
      </c>
      <c r="G113" s="135">
        <v>0</v>
      </c>
      <c r="H113" s="135">
        <v>0</v>
      </c>
      <c r="I113" s="126"/>
    </row>
    <row r="114" spans="1:9" x14ac:dyDescent="0.25">
      <c r="A114" s="6" t="s">
        <v>18</v>
      </c>
      <c r="B114" s="14" t="s">
        <v>8</v>
      </c>
      <c r="C114" s="4" t="s">
        <v>20</v>
      </c>
      <c r="D114" s="4" t="s">
        <v>188</v>
      </c>
      <c r="E114" s="5">
        <v>800</v>
      </c>
      <c r="F114" s="133">
        <f t="shared" ref="F114:H114" si="35">F115</f>
        <v>604610</v>
      </c>
      <c r="G114" s="133">
        <f t="shared" si="35"/>
        <v>-604610</v>
      </c>
      <c r="H114" s="133">
        <f t="shared" si="35"/>
        <v>0</v>
      </c>
      <c r="I114" s="124"/>
    </row>
    <row r="115" spans="1:9" x14ac:dyDescent="0.25">
      <c r="A115" s="6" t="s">
        <v>31</v>
      </c>
      <c r="B115" s="14" t="s">
        <v>8</v>
      </c>
      <c r="C115" s="4" t="s">
        <v>20</v>
      </c>
      <c r="D115" s="4" t="s">
        <v>188</v>
      </c>
      <c r="E115" s="5">
        <v>870</v>
      </c>
      <c r="F115" s="133">
        <v>604610</v>
      </c>
      <c r="G115" s="133">
        <v>-604610</v>
      </c>
      <c r="H115" s="133">
        <f>F115+G115</f>
        <v>0</v>
      </c>
      <c r="I115" s="124"/>
    </row>
    <row r="116" spans="1:9" ht="29.4" hidden="1" customHeight="1" x14ac:dyDescent="0.25">
      <c r="A116" s="103" t="s">
        <v>84</v>
      </c>
      <c r="B116" s="14" t="s">
        <v>8</v>
      </c>
      <c r="C116" s="4" t="s">
        <v>20</v>
      </c>
      <c r="D116" s="5" t="s">
        <v>178</v>
      </c>
      <c r="E116" s="5"/>
      <c r="F116" s="133">
        <f>F117</f>
        <v>0</v>
      </c>
      <c r="G116" s="133">
        <f>G117</f>
        <v>0</v>
      </c>
      <c r="H116" s="133">
        <f>H117</f>
        <v>0</v>
      </c>
      <c r="I116" s="124"/>
    </row>
    <row r="117" spans="1:9" ht="29.4" hidden="1" customHeight="1" x14ac:dyDescent="0.25">
      <c r="A117" s="104" t="s">
        <v>177</v>
      </c>
      <c r="B117" s="14" t="s">
        <v>8</v>
      </c>
      <c r="C117" s="4" t="s">
        <v>20</v>
      </c>
      <c r="D117" s="5" t="s">
        <v>179</v>
      </c>
      <c r="E117" s="5"/>
      <c r="F117" s="133">
        <f>F118+F121</f>
        <v>0</v>
      </c>
      <c r="G117" s="133">
        <f>G118+G121</f>
        <v>0</v>
      </c>
      <c r="H117" s="133">
        <f>H118+H121</f>
        <v>0</v>
      </c>
      <c r="I117" s="124"/>
    </row>
    <row r="118" spans="1:9" ht="24" hidden="1" x14ac:dyDescent="0.25">
      <c r="A118" s="6" t="s">
        <v>34</v>
      </c>
      <c r="B118" s="14" t="s">
        <v>8</v>
      </c>
      <c r="C118" s="4" t="s">
        <v>20</v>
      </c>
      <c r="D118" s="5" t="s">
        <v>180</v>
      </c>
      <c r="E118" s="4"/>
      <c r="F118" s="133">
        <f>F119</f>
        <v>0</v>
      </c>
      <c r="G118" s="133">
        <f>G119</f>
        <v>0</v>
      </c>
      <c r="H118" s="133">
        <f>H119</f>
        <v>0</v>
      </c>
      <c r="I118" s="124"/>
    </row>
    <row r="119" spans="1:9" ht="24" hidden="1" x14ac:dyDescent="0.25">
      <c r="A119" s="2" t="s">
        <v>25</v>
      </c>
      <c r="B119" s="14" t="s">
        <v>8</v>
      </c>
      <c r="C119" s="4" t="s">
        <v>20</v>
      </c>
      <c r="D119" s="5" t="s">
        <v>180</v>
      </c>
      <c r="E119" s="5">
        <v>200</v>
      </c>
      <c r="F119" s="133">
        <f t="shared" ref="F119:H119" si="36">F120</f>
        <v>0</v>
      </c>
      <c r="G119" s="133">
        <f t="shared" si="36"/>
        <v>0</v>
      </c>
      <c r="H119" s="133">
        <f t="shared" si="36"/>
        <v>0</v>
      </c>
      <c r="I119" s="124"/>
    </row>
    <row r="120" spans="1:9" ht="24" hidden="1" x14ac:dyDescent="0.25">
      <c r="A120" s="2" t="s">
        <v>16</v>
      </c>
      <c r="B120" s="14" t="s">
        <v>8</v>
      </c>
      <c r="C120" s="4" t="s">
        <v>20</v>
      </c>
      <c r="D120" s="5" t="s">
        <v>180</v>
      </c>
      <c r="E120" s="5">
        <v>240</v>
      </c>
      <c r="F120" s="133">
        <v>0</v>
      </c>
      <c r="G120" s="133">
        <v>0</v>
      </c>
      <c r="H120" s="133">
        <v>0</v>
      </c>
      <c r="I120" s="124"/>
    </row>
    <row r="121" spans="1:9" ht="24" hidden="1" x14ac:dyDescent="0.25">
      <c r="A121" s="2" t="s">
        <v>35</v>
      </c>
      <c r="B121" s="14" t="s">
        <v>8</v>
      </c>
      <c r="C121" s="4" t="s">
        <v>20</v>
      </c>
      <c r="D121" s="5" t="s">
        <v>181</v>
      </c>
      <c r="E121" s="4"/>
      <c r="F121" s="133">
        <f>F122</f>
        <v>0</v>
      </c>
      <c r="G121" s="133">
        <f>G122</f>
        <v>0</v>
      </c>
      <c r="H121" s="133">
        <f>H122</f>
        <v>0</v>
      </c>
      <c r="I121" s="124"/>
    </row>
    <row r="122" spans="1:9" ht="24" hidden="1" x14ac:dyDescent="0.25">
      <c r="A122" s="2" t="s">
        <v>25</v>
      </c>
      <c r="B122" s="14" t="s">
        <v>8</v>
      </c>
      <c r="C122" s="4" t="s">
        <v>20</v>
      </c>
      <c r="D122" s="5" t="s">
        <v>181</v>
      </c>
      <c r="E122" s="5">
        <v>200</v>
      </c>
      <c r="F122" s="133">
        <f t="shared" ref="F122:H122" si="37">F123</f>
        <v>0</v>
      </c>
      <c r="G122" s="133">
        <f t="shared" si="37"/>
        <v>0</v>
      </c>
      <c r="H122" s="133">
        <f t="shared" si="37"/>
        <v>0</v>
      </c>
      <c r="I122" s="124"/>
    </row>
    <row r="123" spans="1:9" ht="24" hidden="1" x14ac:dyDescent="0.25">
      <c r="A123" s="2" t="s">
        <v>16</v>
      </c>
      <c r="B123" s="14" t="s">
        <v>8</v>
      </c>
      <c r="C123" s="4" t="s">
        <v>20</v>
      </c>
      <c r="D123" s="5" t="s">
        <v>181</v>
      </c>
      <c r="E123" s="5">
        <v>240</v>
      </c>
      <c r="F123" s="133">
        <v>0</v>
      </c>
      <c r="G123" s="133">
        <v>0</v>
      </c>
      <c r="H123" s="133">
        <v>0</v>
      </c>
      <c r="I123" s="124"/>
    </row>
    <row r="124" spans="1:9" x14ac:dyDescent="0.25">
      <c r="A124" s="7" t="s">
        <v>41</v>
      </c>
      <c r="B124" s="13" t="s">
        <v>8</v>
      </c>
      <c r="C124" s="11" t="s">
        <v>20</v>
      </c>
      <c r="D124" s="83"/>
      <c r="E124" s="11"/>
      <c r="F124" s="131">
        <f t="shared" ref="F124:H125" si="38">F125</f>
        <v>1500000</v>
      </c>
      <c r="G124" s="131">
        <f t="shared" si="38"/>
        <v>481250.90999999992</v>
      </c>
      <c r="H124" s="131">
        <f t="shared" si="38"/>
        <v>1981250.91</v>
      </c>
      <c r="I124" s="122"/>
    </row>
    <row r="125" spans="1:9" x14ac:dyDescent="0.25">
      <c r="A125" s="19" t="s">
        <v>10</v>
      </c>
      <c r="B125" s="14" t="s">
        <v>8</v>
      </c>
      <c r="C125" s="4" t="s">
        <v>20</v>
      </c>
      <c r="D125" s="4" t="s">
        <v>152</v>
      </c>
      <c r="E125" s="4"/>
      <c r="F125" s="133">
        <f t="shared" si="38"/>
        <v>1500000</v>
      </c>
      <c r="G125" s="133">
        <f t="shared" si="38"/>
        <v>481250.90999999992</v>
      </c>
      <c r="H125" s="133">
        <f t="shared" si="38"/>
        <v>1981250.91</v>
      </c>
      <c r="I125" s="124"/>
    </row>
    <row r="126" spans="1:9" x14ac:dyDescent="0.25">
      <c r="A126" s="8" t="s">
        <v>32</v>
      </c>
      <c r="B126" s="14" t="s">
        <v>8</v>
      </c>
      <c r="C126" s="4" t="s">
        <v>20</v>
      </c>
      <c r="D126" s="10" t="s">
        <v>151</v>
      </c>
      <c r="E126" s="4"/>
      <c r="F126" s="133">
        <f>F127+F129</f>
        <v>1500000</v>
      </c>
      <c r="G126" s="133">
        <f>G127+G129</f>
        <v>481250.90999999992</v>
      </c>
      <c r="H126" s="133">
        <f>H127+H129</f>
        <v>1981250.91</v>
      </c>
      <c r="I126" s="124"/>
    </row>
    <row r="127" spans="1:9" ht="24" x14ac:dyDescent="0.25">
      <c r="A127" s="2" t="s">
        <v>25</v>
      </c>
      <c r="B127" s="14" t="s">
        <v>8</v>
      </c>
      <c r="C127" s="4" t="s">
        <v>20</v>
      </c>
      <c r="D127" s="10" t="s">
        <v>151</v>
      </c>
      <c r="E127" s="4" t="s">
        <v>38</v>
      </c>
      <c r="F127" s="133">
        <f t="shared" ref="F127:H127" si="39">F128</f>
        <v>1000000</v>
      </c>
      <c r="G127" s="133">
        <f t="shared" si="39"/>
        <v>0</v>
      </c>
      <c r="H127" s="133">
        <f t="shared" si="39"/>
        <v>1000000</v>
      </c>
      <c r="I127" s="124"/>
    </row>
    <row r="128" spans="1:9" ht="24" x14ac:dyDescent="0.25">
      <c r="A128" s="2" t="s">
        <v>16</v>
      </c>
      <c r="B128" s="14" t="s">
        <v>8</v>
      </c>
      <c r="C128" s="4" t="s">
        <v>20</v>
      </c>
      <c r="D128" s="10" t="s">
        <v>151</v>
      </c>
      <c r="E128" s="4" t="s">
        <v>17</v>
      </c>
      <c r="F128" s="133">
        <v>1000000</v>
      </c>
      <c r="G128" s="133">
        <v>0</v>
      </c>
      <c r="H128" s="133">
        <f>F128+G128</f>
        <v>1000000</v>
      </c>
      <c r="I128" s="124"/>
    </row>
    <row r="129" spans="1:9" x14ac:dyDescent="0.25">
      <c r="A129" s="2" t="s">
        <v>18</v>
      </c>
      <c r="B129" s="14" t="s">
        <v>8</v>
      </c>
      <c r="C129" s="4" t="s">
        <v>20</v>
      </c>
      <c r="D129" s="10" t="s">
        <v>151</v>
      </c>
      <c r="E129" s="4" t="s">
        <v>19</v>
      </c>
      <c r="F129" s="133">
        <f>F131+F130</f>
        <v>500000</v>
      </c>
      <c r="G129" s="133">
        <f>G131+G130</f>
        <v>481250.90999999992</v>
      </c>
      <c r="H129" s="133">
        <f>H131+H130</f>
        <v>981250.90999999992</v>
      </c>
      <c r="I129" s="124"/>
    </row>
    <row r="130" spans="1:9" x14ac:dyDescent="0.25">
      <c r="A130" s="2" t="s">
        <v>138</v>
      </c>
      <c r="B130" s="14" t="s">
        <v>8</v>
      </c>
      <c r="C130" s="4" t="s">
        <v>20</v>
      </c>
      <c r="D130" s="10" t="s">
        <v>151</v>
      </c>
      <c r="E130" s="4" t="s">
        <v>131</v>
      </c>
      <c r="F130" s="133">
        <v>150000</v>
      </c>
      <c r="G130" s="133">
        <f>481250.91+350000</f>
        <v>831250.90999999992</v>
      </c>
      <c r="H130" s="133">
        <f>F130+G130</f>
        <v>981250.90999999992</v>
      </c>
      <c r="I130" s="124"/>
    </row>
    <row r="131" spans="1:9" x14ac:dyDescent="0.25">
      <c r="A131" s="2" t="s">
        <v>102</v>
      </c>
      <c r="B131" s="14" t="s">
        <v>8</v>
      </c>
      <c r="C131" s="4" t="s">
        <v>20</v>
      </c>
      <c r="D131" s="10" t="s">
        <v>151</v>
      </c>
      <c r="E131" s="4" t="s">
        <v>103</v>
      </c>
      <c r="F131" s="133">
        <v>350000</v>
      </c>
      <c r="G131" s="133">
        <v>-350000</v>
      </c>
      <c r="H131" s="133">
        <f>F131+G131</f>
        <v>0</v>
      </c>
      <c r="I131" s="124"/>
    </row>
    <row r="132" spans="1:9" ht="23.4" hidden="1" x14ac:dyDescent="0.25">
      <c r="A132" s="15" t="s">
        <v>46</v>
      </c>
      <c r="B132" s="14" t="s">
        <v>8</v>
      </c>
      <c r="C132" s="4" t="s">
        <v>20</v>
      </c>
      <c r="D132" s="11" t="s">
        <v>47</v>
      </c>
      <c r="E132" s="5"/>
      <c r="F132" s="133">
        <f t="shared" ref="F132:H132" si="40">+F133</f>
        <v>0</v>
      </c>
      <c r="G132" s="133">
        <f t="shared" si="40"/>
        <v>0</v>
      </c>
      <c r="H132" s="133">
        <f t="shared" si="40"/>
        <v>0</v>
      </c>
      <c r="I132" s="124"/>
    </row>
    <row r="133" spans="1:9" ht="36" hidden="1" x14ac:dyDescent="0.25">
      <c r="A133" s="2" t="s">
        <v>132</v>
      </c>
      <c r="B133" s="14" t="s">
        <v>8</v>
      </c>
      <c r="C133" s="4" t="s">
        <v>20</v>
      </c>
      <c r="D133" s="10" t="s">
        <v>133</v>
      </c>
      <c r="E133" s="4"/>
      <c r="F133" s="133">
        <f t="shared" ref="F133:H134" si="41">+F134</f>
        <v>0</v>
      </c>
      <c r="G133" s="133">
        <f t="shared" si="41"/>
        <v>0</v>
      </c>
      <c r="H133" s="133">
        <f t="shared" si="41"/>
        <v>0</v>
      </c>
      <c r="I133" s="124"/>
    </row>
    <row r="134" spans="1:9" ht="60" hidden="1" x14ac:dyDescent="0.25">
      <c r="A134" s="2" t="s">
        <v>12</v>
      </c>
      <c r="B134" s="14" t="s">
        <v>8</v>
      </c>
      <c r="C134" s="4" t="s">
        <v>20</v>
      </c>
      <c r="D134" s="10" t="s">
        <v>133</v>
      </c>
      <c r="E134" s="4" t="s">
        <v>13</v>
      </c>
      <c r="F134" s="133">
        <f t="shared" si="41"/>
        <v>0</v>
      </c>
      <c r="G134" s="133">
        <f t="shared" si="41"/>
        <v>0</v>
      </c>
      <c r="H134" s="133">
        <f t="shared" si="41"/>
        <v>0</v>
      </c>
      <c r="I134" s="124"/>
    </row>
    <row r="135" spans="1:9" ht="24" hidden="1" x14ac:dyDescent="0.25">
      <c r="A135" s="2" t="s">
        <v>14</v>
      </c>
      <c r="B135" s="14" t="s">
        <v>8</v>
      </c>
      <c r="C135" s="4" t="s">
        <v>20</v>
      </c>
      <c r="D135" s="10" t="s">
        <v>133</v>
      </c>
      <c r="E135" s="4" t="s">
        <v>15</v>
      </c>
      <c r="F135" s="133"/>
      <c r="G135" s="133"/>
      <c r="H135" s="133"/>
      <c r="I135" s="124"/>
    </row>
    <row r="136" spans="1:9" x14ac:dyDescent="0.25">
      <c r="A136" s="15" t="s">
        <v>42</v>
      </c>
      <c r="B136" s="13" t="s">
        <v>8</v>
      </c>
      <c r="C136" s="11" t="s">
        <v>43</v>
      </c>
      <c r="D136" s="4"/>
      <c r="E136" s="5"/>
      <c r="F136" s="131">
        <f t="shared" ref="F136:H136" si="42">F137</f>
        <v>1491601</v>
      </c>
      <c r="G136" s="131">
        <f t="shared" si="42"/>
        <v>0</v>
      </c>
      <c r="H136" s="131">
        <f t="shared" si="42"/>
        <v>1491601</v>
      </c>
      <c r="I136" s="122"/>
    </row>
    <row r="137" spans="1:9" x14ac:dyDescent="0.25">
      <c r="A137" s="60" t="s">
        <v>44</v>
      </c>
      <c r="B137" s="13" t="s">
        <v>8</v>
      </c>
      <c r="C137" s="11" t="s">
        <v>45</v>
      </c>
      <c r="D137" s="4"/>
      <c r="E137" s="5"/>
      <c r="F137" s="131">
        <f t="shared" ref="F137" si="43">F140</f>
        <v>1491601</v>
      </c>
      <c r="G137" s="131">
        <f t="shared" ref="G137" si="44">G140</f>
        <v>0</v>
      </c>
      <c r="H137" s="131">
        <f t="shared" ref="H137" si="45">H140</f>
        <v>1491601</v>
      </c>
      <c r="I137" s="122"/>
    </row>
    <row r="138" spans="1:9" ht="23.4" x14ac:dyDescent="0.25">
      <c r="A138" s="15" t="s">
        <v>46</v>
      </c>
      <c r="B138" s="13" t="s">
        <v>8</v>
      </c>
      <c r="C138" s="11" t="s">
        <v>45</v>
      </c>
      <c r="D138" s="11" t="s">
        <v>371</v>
      </c>
      <c r="E138" s="5"/>
      <c r="F138" s="131">
        <f t="shared" ref="F138" si="46">+F140</f>
        <v>1491601</v>
      </c>
      <c r="G138" s="131">
        <f t="shared" ref="G138" si="47">+G140</f>
        <v>0</v>
      </c>
      <c r="H138" s="131">
        <f t="shared" ref="H138" si="48">+H140</f>
        <v>1491601</v>
      </c>
      <c r="I138" s="122"/>
    </row>
    <row r="139" spans="1:9" x14ac:dyDescent="0.25">
      <c r="A139" s="6" t="s">
        <v>230</v>
      </c>
      <c r="B139" s="14" t="s">
        <v>8</v>
      </c>
      <c r="C139" s="4" t="s">
        <v>45</v>
      </c>
      <c r="D139" s="4" t="s">
        <v>372</v>
      </c>
      <c r="E139" s="5"/>
      <c r="F139" s="131">
        <f>F140</f>
        <v>1491601</v>
      </c>
      <c r="G139" s="131">
        <f>G140</f>
        <v>0</v>
      </c>
      <c r="H139" s="131">
        <f>H140</f>
        <v>1491601</v>
      </c>
      <c r="I139" s="122"/>
    </row>
    <row r="140" spans="1:9" ht="24" x14ac:dyDescent="0.25">
      <c r="A140" s="16" t="s">
        <v>48</v>
      </c>
      <c r="B140" s="14" t="s">
        <v>8</v>
      </c>
      <c r="C140" s="4" t="s">
        <v>45</v>
      </c>
      <c r="D140" s="4" t="s">
        <v>373</v>
      </c>
      <c r="E140" s="5"/>
      <c r="F140" s="133">
        <f>F141+F143</f>
        <v>1491601</v>
      </c>
      <c r="G140" s="133">
        <f>G141+G143</f>
        <v>0</v>
      </c>
      <c r="H140" s="133">
        <f>H141+H143</f>
        <v>1491601</v>
      </c>
      <c r="I140" s="124"/>
    </row>
    <row r="141" spans="1:9" ht="60" x14ac:dyDescent="0.25">
      <c r="A141" s="2" t="s">
        <v>12</v>
      </c>
      <c r="B141" s="14" t="s">
        <v>8</v>
      </c>
      <c r="C141" s="4" t="s">
        <v>45</v>
      </c>
      <c r="D141" s="4" t="s">
        <v>373</v>
      </c>
      <c r="E141" s="4" t="s">
        <v>13</v>
      </c>
      <c r="F141" s="133">
        <f t="shared" ref="F141:H141" si="49">F142</f>
        <v>1187973</v>
      </c>
      <c r="G141" s="133">
        <f t="shared" si="49"/>
        <v>0</v>
      </c>
      <c r="H141" s="133">
        <f t="shared" si="49"/>
        <v>1187973</v>
      </c>
      <c r="I141" s="124"/>
    </row>
    <row r="142" spans="1:9" ht="24" x14ac:dyDescent="0.25">
      <c r="A142" s="2" t="s">
        <v>14</v>
      </c>
      <c r="B142" s="14" t="s">
        <v>8</v>
      </c>
      <c r="C142" s="4" t="s">
        <v>45</v>
      </c>
      <c r="D142" s="4" t="s">
        <v>373</v>
      </c>
      <c r="E142" s="4" t="s">
        <v>15</v>
      </c>
      <c r="F142" s="133">
        <v>1187973</v>
      </c>
      <c r="G142" s="133">
        <v>0</v>
      </c>
      <c r="H142" s="133">
        <f>F142+G142</f>
        <v>1187973</v>
      </c>
      <c r="I142" s="124"/>
    </row>
    <row r="143" spans="1:9" ht="24" x14ac:dyDescent="0.25">
      <c r="A143" s="2" t="s">
        <v>25</v>
      </c>
      <c r="B143" s="14" t="s">
        <v>8</v>
      </c>
      <c r="C143" s="4" t="s">
        <v>45</v>
      </c>
      <c r="D143" s="4" t="s">
        <v>373</v>
      </c>
      <c r="E143" s="5">
        <v>200</v>
      </c>
      <c r="F143" s="133">
        <f t="shared" ref="F143:H143" si="50">F144</f>
        <v>303628</v>
      </c>
      <c r="G143" s="133">
        <f t="shared" si="50"/>
        <v>0</v>
      </c>
      <c r="H143" s="133">
        <f t="shared" si="50"/>
        <v>303628</v>
      </c>
      <c r="I143" s="124"/>
    </row>
    <row r="144" spans="1:9" ht="24" x14ac:dyDescent="0.25">
      <c r="A144" s="2" t="s">
        <v>16</v>
      </c>
      <c r="B144" s="14" t="s">
        <v>8</v>
      </c>
      <c r="C144" s="4" t="s">
        <v>45</v>
      </c>
      <c r="D144" s="4" t="s">
        <v>373</v>
      </c>
      <c r="E144" s="5">
        <v>240</v>
      </c>
      <c r="F144" s="133">
        <v>303628</v>
      </c>
      <c r="G144" s="133">
        <v>0</v>
      </c>
      <c r="H144" s="133">
        <f>F144+G144</f>
        <v>303628</v>
      </c>
      <c r="I144" s="124"/>
    </row>
    <row r="145" spans="1:9" ht="22.8" x14ac:dyDescent="0.25">
      <c r="A145" s="58" t="s">
        <v>49</v>
      </c>
      <c r="B145" s="13" t="s">
        <v>8</v>
      </c>
      <c r="C145" s="11" t="s">
        <v>50</v>
      </c>
      <c r="D145" s="11"/>
      <c r="E145" s="11"/>
      <c r="F145" s="131">
        <f>+F146</f>
        <v>1345000</v>
      </c>
      <c r="G145" s="131">
        <f>+G146</f>
        <v>0</v>
      </c>
      <c r="H145" s="131">
        <f>+H146</f>
        <v>1345000</v>
      </c>
      <c r="I145" s="122"/>
    </row>
    <row r="146" spans="1:9" ht="34.200000000000003" x14ac:dyDescent="0.25">
      <c r="A146" s="58" t="s">
        <v>51</v>
      </c>
      <c r="B146" s="13" t="s">
        <v>8</v>
      </c>
      <c r="C146" s="11" t="s">
        <v>52</v>
      </c>
      <c r="D146" s="11"/>
      <c r="E146" s="11"/>
      <c r="F146" s="131">
        <f t="shared" ref="F146:H146" si="51">F147</f>
        <v>1345000</v>
      </c>
      <c r="G146" s="131">
        <f t="shared" si="51"/>
        <v>0</v>
      </c>
      <c r="H146" s="131">
        <f t="shared" si="51"/>
        <v>1345000</v>
      </c>
      <c r="I146" s="122"/>
    </row>
    <row r="147" spans="1:9" ht="24" x14ac:dyDescent="0.25">
      <c r="A147" s="3" t="s">
        <v>324</v>
      </c>
      <c r="B147" s="14" t="s">
        <v>8</v>
      </c>
      <c r="C147" s="4" t="s">
        <v>52</v>
      </c>
      <c r="D147" s="4" t="s">
        <v>168</v>
      </c>
      <c r="E147" s="5"/>
      <c r="F147" s="133">
        <f>F148</f>
        <v>1345000</v>
      </c>
      <c r="G147" s="133">
        <f>G148</f>
        <v>0</v>
      </c>
      <c r="H147" s="133">
        <f>H148</f>
        <v>1345000</v>
      </c>
      <c r="I147" s="124"/>
    </row>
    <row r="148" spans="1:9" ht="36" x14ac:dyDescent="0.25">
      <c r="A148" s="19" t="s">
        <v>167</v>
      </c>
      <c r="B148" s="14" t="s">
        <v>8</v>
      </c>
      <c r="C148" s="4" t="s">
        <v>52</v>
      </c>
      <c r="D148" s="4" t="s">
        <v>169</v>
      </c>
      <c r="E148" s="5"/>
      <c r="F148" s="133">
        <f>F149+F157+F152</f>
        <v>1345000</v>
      </c>
      <c r="G148" s="133">
        <f>G149+G157+G152</f>
        <v>0</v>
      </c>
      <c r="H148" s="133">
        <f>H149+H157+H152</f>
        <v>1345000</v>
      </c>
      <c r="I148" s="124"/>
    </row>
    <row r="149" spans="1:9" ht="18.75" hidden="1" customHeight="1" x14ac:dyDescent="0.25">
      <c r="A149" s="6" t="s">
        <v>170</v>
      </c>
      <c r="B149" s="14" t="s">
        <v>8</v>
      </c>
      <c r="C149" s="4" t="s">
        <v>52</v>
      </c>
      <c r="D149" s="4" t="s">
        <v>172</v>
      </c>
      <c r="E149" s="5"/>
      <c r="F149" s="133">
        <f>F150</f>
        <v>0</v>
      </c>
      <c r="G149" s="133">
        <f>G150</f>
        <v>0</v>
      </c>
      <c r="H149" s="133">
        <f>H150</f>
        <v>0</v>
      </c>
      <c r="I149" s="124"/>
    </row>
    <row r="150" spans="1:9" ht="24" hidden="1" x14ac:dyDescent="0.25">
      <c r="A150" s="2" t="s">
        <v>25</v>
      </c>
      <c r="B150" s="14" t="s">
        <v>8</v>
      </c>
      <c r="C150" s="4" t="s">
        <v>52</v>
      </c>
      <c r="D150" s="4" t="s">
        <v>172</v>
      </c>
      <c r="E150" s="4" t="s">
        <v>38</v>
      </c>
      <c r="F150" s="133">
        <f t="shared" ref="F150:H150" si="52">F151</f>
        <v>0</v>
      </c>
      <c r="G150" s="133">
        <f t="shared" si="52"/>
        <v>0</v>
      </c>
      <c r="H150" s="133">
        <f t="shared" si="52"/>
        <v>0</v>
      </c>
      <c r="I150" s="124"/>
    </row>
    <row r="151" spans="1:9" ht="24" hidden="1" x14ac:dyDescent="0.25">
      <c r="A151" s="2" t="s">
        <v>16</v>
      </c>
      <c r="B151" s="14" t="s">
        <v>8</v>
      </c>
      <c r="C151" s="4" t="s">
        <v>52</v>
      </c>
      <c r="D151" s="4" t="s">
        <v>172</v>
      </c>
      <c r="E151" s="4" t="s">
        <v>17</v>
      </c>
      <c r="F151" s="133">
        <v>0</v>
      </c>
      <c r="G151" s="133">
        <v>0</v>
      </c>
      <c r="H151" s="133">
        <v>0</v>
      </c>
      <c r="I151" s="124"/>
    </row>
    <row r="152" spans="1:9" x14ac:dyDescent="0.25">
      <c r="A152" s="2" t="s">
        <v>370</v>
      </c>
      <c r="B152" s="14" t="s">
        <v>8</v>
      </c>
      <c r="C152" s="4" t="s">
        <v>52</v>
      </c>
      <c r="D152" s="4" t="s">
        <v>173</v>
      </c>
      <c r="E152" s="5"/>
      <c r="F152" s="133">
        <f>F153+F155</f>
        <v>1295000</v>
      </c>
      <c r="G152" s="133">
        <f>G153+G155</f>
        <v>0</v>
      </c>
      <c r="H152" s="133">
        <f>H153+H155</f>
        <v>1295000</v>
      </c>
      <c r="I152" s="124"/>
    </row>
    <row r="153" spans="1:9" ht="60" x14ac:dyDescent="0.25">
      <c r="A153" s="2" t="s">
        <v>12</v>
      </c>
      <c r="B153" s="14" t="s">
        <v>8</v>
      </c>
      <c r="C153" s="4" t="s">
        <v>52</v>
      </c>
      <c r="D153" s="4" t="s">
        <v>173</v>
      </c>
      <c r="E153" s="4" t="s">
        <v>13</v>
      </c>
      <c r="F153" s="133">
        <f t="shared" ref="F153:H153" si="53">F154</f>
        <v>1257983</v>
      </c>
      <c r="G153" s="133">
        <f t="shared" si="53"/>
        <v>0</v>
      </c>
      <c r="H153" s="133">
        <f t="shared" si="53"/>
        <v>1257983</v>
      </c>
      <c r="I153" s="124"/>
    </row>
    <row r="154" spans="1:9" ht="24" x14ac:dyDescent="0.25">
      <c r="A154" s="2" t="s">
        <v>14</v>
      </c>
      <c r="B154" s="14" t="s">
        <v>8</v>
      </c>
      <c r="C154" s="4" t="s">
        <v>52</v>
      </c>
      <c r="D154" s="4" t="s">
        <v>173</v>
      </c>
      <c r="E154" s="4" t="s">
        <v>15</v>
      </c>
      <c r="F154" s="133">
        <v>1257983</v>
      </c>
      <c r="G154" s="133">
        <v>0</v>
      </c>
      <c r="H154" s="133">
        <f>F154+G154</f>
        <v>1257983</v>
      </c>
      <c r="I154" s="124"/>
    </row>
    <row r="155" spans="1:9" ht="24" x14ac:dyDescent="0.25">
      <c r="A155" s="2" t="s">
        <v>25</v>
      </c>
      <c r="B155" s="14" t="s">
        <v>8</v>
      </c>
      <c r="C155" s="4" t="s">
        <v>52</v>
      </c>
      <c r="D155" s="4" t="s">
        <v>173</v>
      </c>
      <c r="E155" s="5">
        <v>200</v>
      </c>
      <c r="F155" s="133">
        <f t="shared" ref="F155:H155" si="54">F156</f>
        <v>37017</v>
      </c>
      <c r="G155" s="133">
        <f t="shared" si="54"/>
        <v>0</v>
      </c>
      <c r="H155" s="133">
        <f t="shared" si="54"/>
        <v>37017</v>
      </c>
      <c r="I155" s="124"/>
    </row>
    <row r="156" spans="1:9" ht="24" x14ac:dyDescent="0.25">
      <c r="A156" s="2" t="s">
        <v>16</v>
      </c>
      <c r="B156" s="14" t="s">
        <v>8</v>
      </c>
      <c r="C156" s="4" t="s">
        <v>52</v>
      </c>
      <c r="D156" s="4" t="s">
        <v>173</v>
      </c>
      <c r="E156" s="5">
        <v>240</v>
      </c>
      <c r="F156" s="133">
        <v>37017</v>
      </c>
      <c r="G156" s="133">
        <v>0</v>
      </c>
      <c r="H156" s="133">
        <f>F156+G156</f>
        <v>37017</v>
      </c>
      <c r="I156" s="124"/>
    </row>
    <row r="157" spans="1:9" ht="24" x14ac:dyDescent="0.25">
      <c r="A157" s="2" t="s">
        <v>33</v>
      </c>
      <c r="B157" s="14" t="s">
        <v>8</v>
      </c>
      <c r="C157" s="4" t="s">
        <v>52</v>
      </c>
      <c r="D157" s="4" t="s">
        <v>175</v>
      </c>
      <c r="E157" s="5"/>
      <c r="F157" s="133">
        <f>F158+F160</f>
        <v>50000</v>
      </c>
      <c r="G157" s="133">
        <f>G158+G160</f>
        <v>0</v>
      </c>
      <c r="H157" s="133">
        <f>H158+H160</f>
        <v>50000</v>
      </c>
      <c r="I157" s="124"/>
    </row>
    <row r="158" spans="1:9" ht="24" x14ac:dyDescent="0.25">
      <c r="A158" s="2" t="s">
        <v>25</v>
      </c>
      <c r="B158" s="14" t="s">
        <v>8</v>
      </c>
      <c r="C158" s="4" t="s">
        <v>52</v>
      </c>
      <c r="D158" s="4" t="s">
        <v>175</v>
      </c>
      <c r="E158" s="4" t="s">
        <v>38</v>
      </c>
      <c r="F158" s="133">
        <f t="shared" ref="F158:H158" si="55">F159</f>
        <v>50000</v>
      </c>
      <c r="G158" s="133">
        <f t="shared" si="55"/>
        <v>0</v>
      </c>
      <c r="H158" s="133">
        <f t="shared" si="55"/>
        <v>50000</v>
      </c>
      <c r="I158" s="124"/>
    </row>
    <row r="159" spans="1:9" ht="24" x14ac:dyDescent="0.25">
      <c r="A159" s="2" t="s">
        <v>16</v>
      </c>
      <c r="B159" s="14" t="s">
        <v>8</v>
      </c>
      <c r="C159" s="4" t="s">
        <v>52</v>
      </c>
      <c r="D159" s="4" t="s">
        <v>175</v>
      </c>
      <c r="E159" s="4" t="s">
        <v>17</v>
      </c>
      <c r="F159" s="133">
        <v>50000</v>
      </c>
      <c r="G159" s="133">
        <v>0</v>
      </c>
      <c r="H159" s="133">
        <f>F159+G159</f>
        <v>50000</v>
      </c>
      <c r="I159" s="124"/>
    </row>
    <row r="160" spans="1:9" hidden="1" x14ac:dyDescent="0.25">
      <c r="A160" s="2" t="s">
        <v>18</v>
      </c>
      <c r="B160" s="14" t="s">
        <v>8</v>
      </c>
      <c r="C160" s="4" t="s">
        <v>52</v>
      </c>
      <c r="D160" s="4" t="s">
        <v>175</v>
      </c>
      <c r="E160" s="4" t="s">
        <v>19</v>
      </c>
      <c r="F160" s="133">
        <f>F161</f>
        <v>0</v>
      </c>
      <c r="G160" s="133">
        <f>G161</f>
        <v>0</v>
      </c>
      <c r="H160" s="133">
        <f>H161</f>
        <v>0</v>
      </c>
      <c r="I160" s="124"/>
    </row>
    <row r="161" spans="1:9" ht="50.25" hidden="1" customHeight="1" x14ac:dyDescent="0.25">
      <c r="A161" s="2" t="s">
        <v>292</v>
      </c>
      <c r="B161" s="14" t="s">
        <v>8</v>
      </c>
      <c r="C161" s="4" t="s">
        <v>52</v>
      </c>
      <c r="D161" s="4" t="s">
        <v>175</v>
      </c>
      <c r="E161" s="4" t="s">
        <v>40</v>
      </c>
      <c r="F161" s="133">
        <v>0</v>
      </c>
      <c r="G161" s="133">
        <v>0</v>
      </c>
      <c r="H161" s="133">
        <v>0</v>
      </c>
      <c r="I161" s="124"/>
    </row>
    <row r="162" spans="1:9" x14ac:dyDescent="0.25">
      <c r="A162" s="60" t="s">
        <v>57</v>
      </c>
      <c r="B162" s="13" t="s">
        <v>8</v>
      </c>
      <c r="C162" s="11" t="s">
        <v>58</v>
      </c>
      <c r="D162" s="26"/>
      <c r="E162" s="5"/>
      <c r="F162" s="131">
        <f>+F163+F196</f>
        <v>27030550</v>
      </c>
      <c r="G162" s="131">
        <f>+G163+G196</f>
        <v>3686317.18</v>
      </c>
      <c r="H162" s="131">
        <f>+H163+H196</f>
        <v>30716867.18</v>
      </c>
      <c r="I162" s="122"/>
    </row>
    <row r="163" spans="1:9" x14ac:dyDescent="0.25">
      <c r="A163" s="60" t="s">
        <v>59</v>
      </c>
      <c r="B163" s="13" t="s">
        <v>8</v>
      </c>
      <c r="C163" s="11" t="s">
        <v>60</v>
      </c>
      <c r="D163" s="26"/>
      <c r="E163" s="5"/>
      <c r="F163" s="131">
        <f>F164+F173</f>
        <v>26180550</v>
      </c>
      <c r="G163" s="131">
        <f>G164+G173</f>
        <v>3686317.18</v>
      </c>
      <c r="H163" s="131">
        <f>H164+H173</f>
        <v>29866867.18</v>
      </c>
      <c r="I163" s="122"/>
    </row>
    <row r="164" spans="1:9" ht="60" hidden="1" x14ac:dyDescent="0.25">
      <c r="A164" s="3" t="s">
        <v>197</v>
      </c>
      <c r="B164" s="14" t="s">
        <v>8</v>
      </c>
      <c r="C164" s="4" t="s">
        <v>60</v>
      </c>
      <c r="D164" s="10" t="s">
        <v>200</v>
      </c>
      <c r="E164" s="4"/>
      <c r="F164" s="133">
        <f>F165+F169</f>
        <v>0</v>
      </c>
      <c r="G164" s="133">
        <f>G165+G169</f>
        <v>0</v>
      </c>
      <c r="H164" s="133">
        <f>H165+H169</f>
        <v>0</v>
      </c>
      <c r="I164" s="124"/>
    </row>
    <row r="165" spans="1:9" ht="24" hidden="1" x14ac:dyDescent="0.25">
      <c r="A165" s="19" t="s">
        <v>198</v>
      </c>
      <c r="B165" s="14" t="s">
        <v>8</v>
      </c>
      <c r="C165" s="4" t="s">
        <v>60</v>
      </c>
      <c r="D165" s="10" t="s">
        <v>201</v>
      </c>
      <c r="E165" s="4"/>
      <c r="F165" s="133">
        <f t="shared" ref="F165:H166" si="56">F166</f>
        <v>0</v>
      </c>
      <c r="G165" s="133">
        <f t="shared" si="56"/>
        <v>0</v>
      </c>
      <c r="H165" s="133">
        <f t="shared" si="56"/>
        <v>0</v>
      </c>
      <c r="I165" s="124"/>
    </row>
    <row r="166" spans="1:9" hidden="1" x14ac:dyDescent="0.25">
      <c r="A166" s="6" t="s">
        <v>203</v>
      </c>
      <c r="B166" s="14" t="s">
        <v>8</v>
      </c>
      <c r="C166" s="4" t="s">
        <v>60</v>
      </c>
      <c r="D166" s="10" t="s">
        <v>204</v>
      </c>
      <c r="E166" s="4"/>
      <c r="F166" s="133">
        <f t="shared" si="56"/>
        <v>0</v>
      </c>
      <c r="G166" s="133">
        <f t="shared" si="56"/>
        <v>0</v>
      </c>
      <c r="H166" s="133">
        <f t="shared" si="56"/>
        <v>0</v>
      </c>
      <c r="I166" s="124"/>
    </row>
    <row r="167" spans="1:9" ht="24" hidden="1" x14ac:dyDescent="0.25">
      <c r="A167" s="2" t="s">
        <v>25</v>
      </c>
      <c r="B167" s="14" t="s">
        <v>8</v>
      </c>
      <c r="C167" s="4" t="s">
        <v>60</v>
      </c>
      <c r="D167" s="10" t="s">
        <v>204</v>
      </c>
      <c r="E167" s="4" t="s">
        <v>38</v>
      </c>
      <c r="F167" s="133">
        <f t="shared" ref="F167:H167" si="57">F168</f>
        <v>0</v>
      </c>
      <c r="G167" s="133">
        <f t="shared" si="57"/>
        <v>0</v>
      </c>
      <c r="H167" s="133">
        <f t="shared" si="57"/>
        <v>0</v>
      </c>
      <c r="I167" s="124"/>
    </row>
    <row r="168" spans="1:9" ht="24" hidden="1" x14ac:dyDescent="0.25">
      <c r="A168" s="2" t="s">
        <v>16</v>
      </c>
      <c r="B168" s="14" t="s">
        <v>8</v>
      </c>
      <c r="C168" s="4" t="s">
        <v>60</v>
      </c>
      <c r="D168" s="10" t="s">
        <v>204</v>
      </c>
      <c r="E168" s="4" t="s">
        <v>17</v>
      </c>
      <c r="F168" s="133">
        <v>0</v>
      </c>
      <c r="G168" s="133">
        <v>0</v>
      </c>
      <c r="H168" s="133">
        <v>0</v>
      </c>
      <c r="I168" s="124"/>
    </row>
    <row r="169" spans="1:9" hidden="1" x14ac:dyDescent="0.25">
      <c r="A169" s="21" t="s">
        <v>199</v>
      </c>
      <c r="B169" s="14" t="s">
        <v>8</v>
      </c>
      <c r="C169" s="4" t="s">
        <v>60</v>
      </c>
      <c r="D169" s="10" t="s">
        <v>205</v>
      </c>
      <c r="E169" s="4"/>
      <c r="F169" s="133">
        <f t="shared" ref="F169:H170" si="58">F170</f>
        <v>0</v>
      </c>
      <c r="G169" s="133">
        <f t="shared" si="58"/>
        <v>0</v>
      </c>
      <c r="H169" s="133">
        <f t="shared" si="58"/>
        <v>0</v>
      </c>
      <c r="I169" s="124"/>
    </row>
    <row r="170" spans="1:9" ht="28.95" hidden="1" customHeight="1" x14ac:dyDescent="0.25">
      <c r="A170" s="2" t="s">
        <v>353</v>
      </c>
      <c r="B170" s="14" t="s">
        <v>8</v>
      </c>
      <c r="C170" s="4" t="s">
        <v>60</v>
      </c>
      <c r="D170" s="10" t="s">
        <v>207</v>
      </c>
      <c r="E170" s="4"/>
      <c r="F170" s="133">
        <f t="shared" si="58"/>
        <v>0</v>
      </c>
      <c r="G170" s="133">
        <f t="shared" si="58"/>
        <v>0</v>
      </c>
      <c r="H170" s="133">
        <f t="shared" si="58"/>
        <v>0</v>
      </c>
      <c r="I170" s="124"/>
    </row>
    <row r="171" spans="1:9" ht="41.4" hidden="1" customHeight="1" x14ac:dyDescent="0.25">
      <c r="A171" s="2" t="s">
        <v>318</v>
      </c>
      <c r="B171" s="14" t="s">
        <v>8</v>
      </c>
      <c r="C171" s="4" t="s">
        <v>60</v>
      </c>
      <c r="D171" s="10" t="s">
        <v>207</v>
      </c>
      <c r="E171" s="4" t="s">
        <v>293</v>
      </c>
      <c r="F171" s="133">
        <f t="shared" ref="F171:H171" si="59">F172</f>
        <v>0</v>
      </c>
      <c r="G171" s="133">
        <f t="shared" si="59"/>
        <v>0</v>
      </c>
      <c r="H171" s="133">
        <f t="shared" si="59"/>
        <v>0</v>
      </c>
      <c r="I171" s="124"/>
    </row>
    <row r="172" spans="1:9" hidden="1" x14ac:dyDescent="0.25">
      <c r="A172" s="2" t="s">
        <v>316</v>
      </c>
      <c r="B172" s="14" t="s">
        <v>8</v>
      </c>
      <c r="C172" s="4" t="s">
        <v>60</v>
      </c>
      <c r="D172" s="10" t="s">
        <v>207</v>
      </c>
      <c r="E172" s="4" t="s">
        <v>317</v>
      </c>
      <c r="F172" s="133">
        <v>0</v>
      </c>
      <c r="G172" s="133">
        <v>0</v>
      </c>
      <c r="H172" s="133">
        <v>0</v>
      </c>
      <c r="I172" s="124"/>
    </row>
    <row r="173" spans="1:9" ht="36" x14ac:dyDescent="0.25">
      <c r="A173" s="3" t="s">
        <v>368</v>
      </c>
      <c r="B173" s="14" t="s">
        <v>8</v>
      </c>
      <c r="C173" s="4" t="s">
        <v>60</v>
      </c>
      <c r="D173" s="5" t="s">
        <v>209</v>
      </c>
      <c r="E173" s="4"/>
      <c r="F173" s="133">
        <f>F174</f>
        <v>26180550</v>
      </c>
      <c r="G173" s="133">
        <f>G174</f>
        <v>3686317.18</v>
      </c>
      <c r="H173" s="133">
        <f>H174</f>
        <v>29866867.18</v>
      </c>
      <c r="I173" s="124"/>
    </row>
    <row r="174" spans="1:9" ht="36" x14ac:dyDescent="0.25">
      <c r="A174" s="19" t="s">
        <v>208</v>
      </c>
      <c r="B174" s="14" t="s">
        <v>8</v>
      </c>
      <c r="C174" s="4" t="s">
        <v>60</v>
      </c>
      <c r="D174" s="5" t="s">
        <v>202</v>
      </c>
      <c r="E174" s="4"/>
      <c r="F174" s="133">
        <f>F175+F178+F181+F184+F187+F190+F193</f>
        <v>26180550</v>
      </c>
      <c r="G174" s="133">
        <f>G175+G178+G181+G184+G187+G190+G193</f>
        <v>3686317.18</v>
      </c>
      <c r="H174" s="133">
        <f>H175+H178+H181+H184+H187+H190+H193</f>
        <v>29866867.18</v>
      </c>
      <c r="I174" s="124"/>
    </row>
    <row r="175" spans="1:9" x14ac:dyDescent="0.25">
      <c r="A175" s="6" t="s">
        <v>210</v>
      </c>
      <c r="B175" s="14" t="s">
        <v>8</v>
      </c>
      <c r="C175" s="4" t="s">
        <v>60</v>
      </c>
      <c r="D175" s="5" t="s">
        <v>211</v>
      </c>
      <c r="E175" s="4"/>
      <c r="F175" s="133">
        <f>F176</f>
        <v>20000000</v>
      </c>
      <c r="G175" s="133">
        <f>G176</f>
        <v>3686317.18</v>
      </c>
      <c r="H175" s="133">
        <f>H176</f>
        <v>23686317.18</v>
      </c>
      <c r="I175" s="124"/>
    </row>
    <row r="176" spans="1:9" ht="24" x14ac:dyDescent="0.25">
      <c r="A176" s="2" t="s">
        <v>25</v>
      </c>
      <c r="B176" s="14" t="s">
        <v>8</v>
      </c>
      <c r="C176" s="4" t="s">
        <v>60</v>
      </c>
      <c r="D176" s="5" t="s">
        <v>211</v>
      </c>
      <c r="E176" s="4" t="s">
        <v>38</v>
      </c>
      <c r="F176" s="133">
        <f t="shared" ref="F176:H179" si="60">F177</f>
        <v>20000000</v>
      </c>
      <c r="G176" s="133">
        <f t="shared" si="60"/>
        <v>3686317.18</v>
      </c>
      <c r="H176" s="133">
        <f t="shared" si="60"/>
        <v>23686317.18</v>
      </c>
      <c r="I176" s="124"/>
    </row>
    <row r="177" spans="1:9" ht="24" x14ac:dyDescent="0.25">
      <c r="A177" s="2" t="s">
        <v>16</v>
      </c>
      <c r="B177" s="14" t="s">
        <v>8</v>
      </c>
      <c r="C177" s="4" t="s">
        <v>60</v>
      </c>
      <c r="D177" s="5" t="s">
        <v>211</v>
      </c>
      <c r="E177" s="4" t="s">
        <v>17</v>
      </c>
      <c r="F177" s="133">
        <f>25000000-5000000</f>
        <v>20000000</v>
      </c>
      <c r="G177" s="133">
        <v>3686317.18</v>
      </c>
      <c r="H177" s="133">
        <f>F177+G177</f>
        <v>23686317.18</v>
      </c>
      <c r="I177" s="124"/>
    </row>
    <row r="178" spans="1:9" ht="16.5" customHeight="1" x14ac:dyDescent="0.25">
      <c r="A178" s="2" t="s">
        <v>216</v>
      </c>
      <c r="B178" s="14" t="s">
        <v>8</v>
      </c>
      <c r="C178" s="4" t="s">
        <v>60</v>
      </c>
      <c r="D178" s="5" t="s">
        <v>214</v>
      </c>
      <c r="E178" s="4"/>
      <c r="F178" s="133">
        <f>F179</f>
        <v>2585000</v>
      </c>
      <c r="G178" s="133">
        <f>G179</f>
        <v>0</v>
      </c>
      <c r="H178" s="133">
        <f>H179</f>
        <v>2585000</v>
      </c>
      <c r="I178" s="124"/>
    </row>
    <row r="179" spans="1:9" ht="24" x14ac:dyDescent="0.25">
      <c r="A179" s="2" t="s">
        <v>25</v>
      </c>
      <c r="B179" s="14" t="s">
        <v>8</v>
      </c>
      <c r="C179" s="4" t="s">
        <v>60</v>
      </c>
      <c r="D179" s="5" t="s">
        <v>214</v>
      </c>
      <c r="E179" s="4" t="s">
        <v>38</v>
      </c>
      <c r="F179" s="133">
        <f t="shared" si="60"/>
        <v>2585000</v>
      </c>
      <c r="G179" s="133">
        <f t="shared" si="60"/>
        <v>0</v>
      </c>
      <c r="H179" s="133">
        <f t="shared" si="60"/>
        <v>2585000</v>
      </c>
      <c r="I179" s="124"/>
    </row>
    <row r="180" spans="1:9" ht="24" x14ac:dyDescent="0.25">
      <c r="A180" s="2" t="s">
        <v>16</v>
      </c>
      <c r="B180" s="14" t="s">
        <v>8</v>
      </c>
      <c r="C180" s="4" t="s">
        <v>60</v>
      </c>
      <c r="D180" s="5" t="s">
        <v>214</v>
      </c>
      <c r="E180" s="4" t="s">
        <v>17</v>
      </c>
      <c r="F180" s="133">
        <f>2735000-150000</f>
        <v>2585000</v>
      </c>
      <c r="G180" s="133">
        <v>0</v>
      </c>
      <c r="H180" s="133">
        <f>F180+G180</f>
        <v>2585000</v>
      </c>
      <c r="I180" s="124"/>
    </row>
    <row r="181" spans="1:9" x14ac:dyDescent="0.25">
      <c r="A181" s="2" t="s">
        <v>217</v>
      </c>
      <c r="B181" s="14" t="s">
        <v>8</v>
      </c>
      <c r="C181" s="4" t="s">
        <v>60</v>
      </c>
      <c r="D181" s="5" t="s">
        <v>215</v>
      </c>
      <c r="E181" s="4"/>
      <c r="F181" s="133">
        <f>F182</f>
        <v>2800000</v>
      </c>
      <c r="G181" s="133">
        <f>G182</f>
        <v>0</v>
      </c>
      <c r="H181" s="133">
        <f>H182</f>
        <v>2800000</v>
      </c>
      <c r="I181" s="124"/>
    </row>
    <row r="182" spans="1:9" ht="24" x14ac:dyDescent="0.25">
      <c r="A182" s="2" t="s">
        <v>25</v>
      </c>
      <c r="B182" s="14" t="s">
        <v>8</v>
      </c>
      <c r="C182" s="4" t="s">
        <v>60</v>
      </c>
      <c r="D182" s="5" t="s">
        <v>215</v>
      </c>
      <c r="E182" s="4" t="s">
        <v>38</v>
      </c>
      <c r="F182" s="133">
        <f t="shared" ref="F182:H182" si="61">F183</f>
        <v>2800000</v>
      </c>
      <c r="G182" s="133">
        <f t="shared" si="61"/>
        <v>0</v>
      </c>
      <c r="H182" s="133">
        <f t="shared" si="61"/>
        <v>2800000</v>
      </c>
      <c r="I182" s="124"/>
    </row>
    <row r="183" spans="1:9" ht="24" x14ac:dyDescent="0.25">
      <c r="A183" s="2" t="s">
        <v>16</v>
      </c>
      <c r="B183" s="14" t="s">
        <v>8</v>
      </c>
      <c r="C183" s="4" t="s">
        <v>60</v>
      </c>
      <c r="D183" s="5" t="s">
        <v>215</v>
      </c>
      <c r="E183" s="4" t="s">
        <v>17</v>
      </c>
      <c r="F183" s="133">
        <v>2800000</v>
      </c>
      <c r="G183" s="133">
        <v>0</v>
      </c>
      <c r="H183" s="133">
        <f>F183+G183</f>
        <v>2800000</v>
      </c>
      <c r="I183" s="124"/>
    </row>
    <row r="184" spans="1:9" ht="24" x14ac:dyDescent="0.25">
      <c r="A184" s="6" t="s">
        <v>212</v>
      </c>
      <c r="B184" s="14" t="s">
        <v>8</v>
      </c>
      <c r="C184" s="4" t="s">
        <v>60</v>
      </c>
      <c r="D184" s="5" t="s">
        <v>213</v>
      </c>
      <c r="E184" s="4"/>
      <c r="F184" s="133">
        <f>F185</f>
        <v>795550</v>
      </c>
      <c r="G184" s="133">
        <f>G185</f>
        <v>0</v>
      </c>
      <c r="H184" s="133">
        <f>H185</f>
        <v>795550</v>
      </c>
      <c r="I184" s="124"/>
    </row>
    <row r="185" spans="1:9" ht="24" x14ac:dyDescent="0.25">
      <c r="A185" s="2" t="s">
        <v>25</v>
      </c>
      <c r="B185" s="14" t="s">
        <v>8</v>
      </c>
      <c r="C185" s="4" t="s">
        <v>60</v>
      </c>
      <c r="D185" s="5" t="s">
        <v>213</v>
      </c>
      <c r="E185" s="4" t="s">
        <v>38</v>
      </c>
      <c r="F185" s="133">
        <f t="shared" ref="F185:H185" si="62">F186</f>
        <v>795550</v>
      </c>
      <c r="G185" s="133">
        <f t="shared" si="62"/>
        <v>0</v>
      </c>
      <c r="H185" s="133">
        <f t="shared" si="62"/>
        <v>795550</v>
      </c>
      <c r="I185" s="124"/>
    </row>
    <row r="186" spans="1:9" ht="24" x14ac:dyDescent="0.25">
      <c r="A186" s="2" t="s">
        <v>16</v>
      </c>
      <c r="B186" s="14" t="s">
        <v>8</v>
      </c>
      <c r="C186" s="4" t="s">
        <v>60</v>
      </c>
      <c r="D186" s="5" t="s">
        <v>213</v>
      </c>
      <c r="E186" s="4" t="s">
        <v>17</v>
      </c>
      <c r="F186" s="133">
        <f>400000+395550</f>
        <v>795550</v>
      </c>
      <c r="G186" s="133">
        <v>0</v>
      </c>
      <c r="H186" s="133">
        <f>F186+G186</f>
        <v>795550</v>
      </c>
      <c r="I186" s="124"/>
    </row>
    <row r="187" spans="1:9" hidden="1" x14ac:dyDescent="0.25">
      <c r="A187" s="2" t="s">
        <v>218</v>
      </c>
      <c r="B187" s="14" t="s">
        <v>8</v>
      </c>
      <c r="C187" s="4" t="s">
        <v>60</v>
      </c>
      <c r="D187" s="5" t="s">
        <v>219</v>
      </c>
      <c r="E187" s="4"/>
      <c r="F187" s="133">
        <f>F188</f>
        <v>0</v>
      </c>
      <c r="G187" s="133">
        <f>G188</f>
        <v>0</v>
      </c>
      <c r="H187" s="133">
        <f>H188</f>
        <v>0</v>
      </c>
      <c r="I187" s="124"/>
    </row>
    <row r="188" spans="1:9" ht="24" hidden="1" x14ac:dyDescent="0.25">
      <c r="A188" s="2" t="s">
        <v>25</v>
      </c>
      <c r="B188" s="14" t="s">
        <v>8</v>
      </c>
      <c r="C188" s="4" t="s">
        <v>60</v>
      </c>
      <c r="D188" s="5" t="s">
        <v>219</v>
      </c>
      <c r="E188" s="4" t="s">
        <v>38</v>
      </c>
      <c r="F188" s="133">
        <f t="shared" ref="F188:H188" si="63">F189</f>
        <v>0</v>
      </c>
      <c r="G188" s="133">
        <f t="shared" si="63"/>
        <v>0</v>
      </c>
      <c r="H188" s="133">
        <f t="shared" si="63"/>
        <v>0</v>
      </c>
      <c r="I188" s="124"/>
    </row>
    <row r="189" spans="1:9" ht="24" hidden="1" x14ac:dyDescent="0.25">
      <c r="A189" s="2" t="s">
        <v>16</v>
      </c>
      <c r="B189" s="14" t="s">
        <v>8</v>
      </c>
      <c r="C189" s="4" t="s">
        <v>60</v>
      </c>
      <c r="D189" s="5" t="s">
        <v>219</v>
      </c>
      <c r="E189" s="4" t="s">
        <v>17</v>
      </c>
      <c r="F189" s="133">
        <v>0</v>
      </c>
      <c r="G189" s="133">
        <v>0</v>
      </c>
      <c r="H189" s="133">
        <v>0</v>
      </c>
      <c r="I189" s="124"/>
    </row>
    <row r="190" spans="1:9" ht="24" hidden="1" x14ac:dyDescent="0.25">
      <c r="A190" s="2" t="s">
        <v>221</v>
      </c>
      <c r="B190" s="14" t="s">
        <v>8</v>
      </c>
      <c r="C190" s="4" t="s">
        <v>60</v>
      </c>
      <c r="D190" s="5" t="s">
        <v>220</v>
      </c>
      <c r="E190" s="4"/>
      <c r="F190" s="133">
        <f>F191</f>
        <v>0</v>
      </c>
      <c r="G190" s="133">
        <f>G191</f>
        <v>0</v>
      </c>
      <c r="H190" s="133">
        <f>H191</f>
        <v>0</v>
      </c>
      <c r="I190" s="124"/>
    </row>
    <row r="191" spans="1:9" ht="24" hidden="1" x14ac:dyDescent="0.25">
      <c r="A191" s="2" t="s">
        <v>25</v>
      </c>
      <c r="B191" s="14" t="s">
        <v>8</v>
      </c>
      <c r="C191" s="4" t="s">
        <v>60</v>
      </c>
      <c r="D191" s="5" t="s">
        <v>220</v>
      </c>
      <c r="E191" s="4" t="s">
        <v>38</v>
      </c>
      <c r="F191" s="133">
        <f t="shared" ref="F191:H191" si="64">F192</f>
        <v>0</v>
      </c>
      <c r="G191" s="133">
        <f t="shared" si="64"/>
        <v>0</v>
      </c>
      <c r="H191" s="133">
        <f t="shared" si="64"/>
        <v>0</v>
      </c>
      <c r="I191" s="124"/>
    </row>
    <row r="192" spans="1:9" ht="24" hidden="1" x14ac:dyDescent="0.25">
      <c r="A192" s="2" t="s">
        <v>16</v>
      </c>
      <c r="B192" s="14" t="s">
        <v>8</v>
      </c>
      <c r="C192" s="4" t="s">
        <v>60</v>
      </c>
      <c r="D192" s="5" t="s">
        <v>220</v>
      </c>
      <c r="E192" s="4" t="s">
        <v>17</v>
      </c>
      <c r="F192" s="133">
        <v>0</v>
      </c>
      <c r="G192" s="133">
        <v>0</v>
      </c>
      <c r="H192" s="133">
        <v>0</v>
      </c>
      <c r="I192" s="124"/>
    </row>
    <row r="193" spans="1:9" ht="31.2" hidden="1" customHeight="1" x14ac:dyDescent="0.25">
      <c r="A193" s="2" t="s">
        <v>223</v>
      </c>
      <c r="B193" s="14" t="s">
        <v>8</v>
      </c>
      <c r="C193" s="4" t="s">
        <v>60</v>
      </c>
      <c r="D193" s="5" t="s">
        <v>222</v>
      </c>
      <c r="E193" s="4"/>
      <c r="F193" s="133">
        <f>F194</f>
        <v>0</v>
      </c>
      <c r="G193" s="133">
        <f>G194</f>
        <v>0</v>
      </c>
      <c r="H193" s="133">
        <f>H194</f>
        <v>0</v>
      </c>
      <c r="I193" s="124"/>
    </row>
    <row r="194" spans="1:9" ht="24" hidden="1" x14ac:dyDescent="0.25">
      <c r="A194" s="2" t="s">
        <v>25</v>
      </c>
      <c r="B194" s="14" t="s">
        <v>8</v>
      </c>
      <c r="C194" s="4" t="s">
        <v>60</v>
      </c>
      <c r="D194" s="5" t="s">
        <v>222</v>
      </c>
      <c r="E194" s="4" t="s">
        <v>38</v>
      </c>
      <c r="F194" s="133">
        <f t="shared" ref="F194:H194" si="65">F195</f>
        <v>0</v>
      </c>
      <c r="G194" s="133">
        <f t="shared" si="65"/>
        <v>0</v>
      </c>
      <c r="H194" s="133">
        <f t="shared" si="65"/>
        <v>0</v>
      </c>
      <c r="I194" s="124"/>
    </row>
    <row r="195" spans="1:9" ht="24" hidden="1" x14ac:dyDescent="0.25">
      <c r="A195" s="2" t="s">
        <v>16</v>
      </c>
      <c r="B195" s="14" t="s">
        <v>8</v>
      </c>
      <c r="C195" s="4" t="s">
        <v>60</v>
      </c>
      <c r="D195" s="5" t="s">
        <v>222</v>
      </c>
      <c r="E195" s="4" t="s">
        <v>17</v>
      </c>
      <c r="F195" s="133">
        <v>0</v>
      </c>
      <c r="G195" s="133">
        <v>0</v>
      </c>
      <c r="H195" s="133">
        <v>0</v>
      </c>
      <c r="I195" s="124"/>
    </row>
    <row r="196" spans="1:9" ht="22.8" x14ac:dyDescent="0.25">
      <c r="A196" s="49" t="s">
        <v>61</v>
      </c>
      <c r="B196" s="13" t="s">
        <v>8</v>
      </c>
      <c r="C196" s="11" t="s">
        <v>62</v>
      </c>
      <c r="D196" s="26"/>
      <c r="E196" s="5"/>
      <c r="F196" s="131">
        <f t="shared" ref="F196" si="66">F197+F202</f>
        <v>850000</v>
      </c>
      <c r="G196" s="131">
        <f t="shared" ref="G196" si="67">G197+G202</f>
        <v>0</v>
      </c>
      <c r="H196" s="131">
        <f t="shared" ref="H196" si="68">H197+H202</f>
        <v>850000</v>
      </c>
      <c r="I196" s="122"/>
    </row>
    <row r="197" spans="1:9" ht="60" x14ac:dyDescent="0.25">
      <c r="A197" s="3" t="s">
        <v>367</v>
      </c>
      <c r="B197" s="14" t="s">
        <v>8</v>
      </c>
      <c r="C197" s="4" t="s">
        <v>62</v>
      </c>
      <c r="D197" s="10" t="s">
        <v>200</v>
      </c>
      <c r="E197" s="4"/>
      <c r="F197" s="133">
        <f t="shared" ref="F197:H199" si="69">F198</f>
        <v>600000</v>
      </c>
      <c r="G197" s="133">
        <f t="shared" si="69"/>
        <v>0</v>
      </c>
      <c r="H197" s="133">
        <f t="shared" si="69"/>
        <v>600000</v>
      </c>
      <c r="I197" s="124"/>
    </row>
    <row r="198" spans="1:9" ht="24" x14ac:dyDescent="0.25">
      <c r="A198" s="19" t="s">
        <v>198</v>
      </c>
      <c r="B198" s="14" t="s">
        <v>8</v>
      </c>
      <c r="C198" s="4" t="s">
        <v>62</v>
      </c>
      <c r="D198" s="10" t="s">
        <v>201</v>
      </c>
      <c r="E198" s="4"/>
      <c r="F198" s="133">
        <f t="shared" si="69"/>
        <v>600000</v>
      </c>
      <c r="G198" s="133">
        <f t="shared" si="69"/>
        <v>0</v>
      </c>
      <c r="H198" s="133">
        <f t="shared" si="69"/>
        <v>600000</v>
      </c>
      <c r="I198" s="124"/>
    </row>
    <row r="199" spans="1:9" ht="24" x14ac:dyDescent="0.25">
      <c r="A199" s="6" t="s">
        <v>365</v>
      </c>
      <c r="B199" s="14" t="s">
        <v>8</v>
      </c>
      <c r="C199" s="4" t="s">
        <v>62</v>
      </c>
      <c r="D199" s="10" t="s">
        <v>229</v>
      </c>
      <c r="E199" s="4"/>
      <c r="F199" s="133">
        <f t="shared" si="69"/>
        <v>600000</v>
      </c>
      <c r="G199" s="133">
        <f t="shared" si="69"/>
        <v>0</v>
      </c>
      <c r="H199" s="133">
        <f t="shared" si="69"/>
        <v>600000</v>
      </c>
      <c r="I199" s="124"/>
    </row>
    <row r="200" spans="1:9" ht="24" x14ac:dyDescent="0.25">
      <c r="A200" s="2" t="s">
        <v>25</v>
      </c>
      <c r="B200" s="14" t="s">
        <v>8</v>
      </c>
      <c r="C200" s="4" t="s">
        <v>62</v>
      </c>
      <c r="D200" s="10" t="s">
        <v>229</v>
      </c>
      <c r="E200" s="4" t="s">
        <v>38</v>
      </c>
      <c r="F200" s="133">
        <f t="shared" ref="F200:H200" si="70">F201</f>
        <v>600000</v>
      </c>
      <c r="G200" s="133">
        <f t="shared" si="70"/>
        <v>0</v>
      </c>
      <c r="H200" s="133">
        <f t="shared" si="70"/>
        <v>600000</v>
      </c>
      <c r="I200" s="124"/>
    </row>
    <row r="201" spans="1:9" ht="24" x14ac:dyDescent="0.25">
      <c r="A201" s="2" t="s">
        <v>16</v>
      </c>
      <c r="B201" s="14" t="s">
        <v>8</v>
      </c>
      <c r="C201" s="4" t="s">
        <v>62</v>
      </c>
      <c r="D201" s="10" t="s">
        <v>229</v>
      </c>
      <c r="E201" s="4" t="s">
        <v>17</v>
      </c>
      <c r="F201" s="133">
        <v>600000</v>
      </c>
      <c r="G201" s="133">
        <v>0</v>
      </c>
      <c r="H201" s="133">
        <f>F201+G201</f>
        <v>600000</v>
      </c>
      <c r="I201" s="124"/>
    </row>
    <row r="202" spans="1:9" ht="37.950000000000003" customHeight="1" x14ac:dyDescent="0.25">
      <c r="A202" s="3" t="s">
        <v>369</v>
      </c>
      <c r="B202" s="14" t="s">
        <v>8</v>
      </c>
      <c r="C202" s="4" t="s">
        <v>62</v>
      </c>
      <c r="D202" s="5" t="s">
        <v>183</v>
      </c>
      <c r="E202" s="4"/>
      <c r="F202" s="133">
        <f>F203</f>
        <v>250000</v>
      </c>
      <c r="G202" s="133">
        <f>G203</f>
        <v>0</v>
      </c>
      <c r="H202" s="133">
        <f>H203</f>
        <v>250000</v>
      </c>
      <c r="I202" s="124"/>
    </row>
    <row r="203" spans="1:9" ht="24" x14ac:dyDescent="0.25">
      <c r="A203" s="19" t="s">
        <v>354</v>
      </c>
      <c r="B203" s="14" t="s">
        <v>8</v>
      </c>
      <c r="C203" s="4" t="s">
        <v>62</v>
      </c>
      <c r="D203" s="4" t="s">
        <v>184</v>
      </c>
      <c r="E203" s="4"/>
      <c r="F203" s="133">
        <f>F204+F207</f>
        <v>250000</v>
      </c>
      <c r="G203" s="133">
        <f>G204+G207</f>
        <v>0</v>
      </c>
      <c r="H203" s="133">
        <f>H204+H207</f>
        <v>250000</v>
      </c>
      <c r="I203" s="124"/>
    </row>
    <row r="204" spans="1:9" x14ac:dyDescent="0.25">
      <c r="A204" s="53" t="s">
        <v>63</v>
      </c>
      <c r="B204" s="14" t="s">
        <v>8</v>
      </c>
      <c r="C204" s="4" t="s">
        <v>62</v>
      </c>
      <c r="D204" s="4" t="s">
        <v>189</v>
      </c>
      <c r="E204" s="4"/>
      <c r="F204" s="133">
        <f>F205</f>
        <v>200000</v>
      </c>
      <c r="G204" s="133">
        <f>G205</f>
        <v>0</v>
      </c>
      <c r="H204" s="133">
        <f>H205</f>
        <v>200000</v>
      </c>
      <c r="I204" s="124"/>
    </row>
    <row r="205" spans="1:9" ht="24" x14ac:dyDescent="0.25">
      <c r="A205" s="2" t="s">
        <v>25</v>
      </c>
      <c r="B205" s="14" t="s">
        <v>8</v>
      </c>
      <c r="C205" s="4" t="s">
        <v>62</v>
      </c>
      <c r="D205" s="4" t="s">
        <v>189</v>
      </c>
      <c r="E205" s="4" t="s">
        <v>38</v>
      </c>
      <c r="F205" s="133">
        <f t="shared" ref="F205:H205" si="71">F206</f>
        <v>200000</v>
      </c>
      <c r="G205" s="133">
        <f t="shared" si="71"/>
        <v>0</v>
      </c>
      <c r="H205" s="133">
        <f t="shared" si="71"/>
        <v>200000</v>
      </c>
      <c r="I205" s="124"/>
    </row>
    <row r="206" spans="1:9" ht="24" x14ac:dyDescent="0.25">
      <c r="A206" s="2" t="s">
        <v>16</v>
      </c>
      <c r="B206" s="14" t="s">
        <v>8</v>
      </c>
      <c r="C206" s="4" t="s">
        <v>62</v>
      </c>
      <c r="D206" s="4" t="s">
        <v>189</v>
      </c>
      <c r="E206" s="4" t="s">
        <v>17</v>
      </c>
      <c r="F206" s="133">
        <v>200000</v>
      </c>
      <c r="G206" s="133">
        <v>0</v>
      </c>
      <c r="H206" s="133">
        <f>F206+G206</f>
        <v>200000</v>
      </c>
      <c r="I206" s="124"/>
    </row>
    <row r="207" spans="1:9" ht="24" x14ac:dyDescent="0.25">
      <c r="A207" s="2" t="s">
        <v>250</v>
      </c>
      <c r="B207" s="14" t="s">
        <v>8</v>
      </c>
      <c r="C207" s="4" t="s">
        <v>62</v>
      </c>
      <c r="D207" s="4" t="s">
        <v>251</v>
      </c>
      <c r="E207" s="5"/>
      <c r="F207" s="133">
        <f>F208</f>
        <v>50000</v>
      </c>
      <c r="G207" s="133">
        <f>G208</f>
        <v>0</v>
      </c>
      <c r="H207" s="133">
        <f>H208</f>
        <v>50000</v>
      </c>
      <c r="I207" s="124"/>
    </row>
    <row r="208" spans="1:9" ht="24" x14ac:dyDescent="0.25">
      <c r="A208" s="2" t="s">
        <v>25</v>
      </c>
      <c r="B208" s="14" t="s">
        <v>8</v>
      </c>
      <c r="C208" s="4" t="s">
        <v>62</v>
      </c>
      <c r="D208" s="4" t="s">
        <v>251</v>
      </c>
      <c r="E208" s="4" t="s">
        <v>38</v>
      </c>
      <c r="F208" s="133">
        <f t="shared" ref="F208:H208" si="72">F209</f>
        <v>50000</v>
      </c>
      <c r="G208" s="133">
        <f t="shared" si="72"/>
        <v>0</v>
      </c>
      <c r="H208" s="133">
        <f t="shared" si="72"/>
        <v>50000</v>
      </c>
      <c r="I208" s="124"/>
    </row>
    <row r="209" spans="1:9" ht="24" x14ac:dyDescent="0.25">
      <c r="A209" s="2" t="s">
        <v>16</v>
      </c>
      <c r="B209" s="14" t="s">
        <v>8</v>
      </c>
      <c r="C209" s="4" t="s">
        <v>62</v>
      </c>
      <c r="D209" s="4" t="s">
        <v>251</v>
      </c>
      <c r="E209" s="4" t="s">
        <v>17</v>
      </c>
      <c r="F209" s="133">
        <v>50000</v>
      </c>
      <c r="G209" s="133">
        <v>0</v>
      </c>
      <c r="H209" s="133">
        <f>F209+G209</f>
        <v>50000</v>
      </c>
      <c r="I209" s="124"/>
    </row>
    <row r="210" spans="1:9" x14ac:dyDescent="0.25">
      <c r="A210" s="60" t="s">
        <v>64</v>
      </c>
      <c r="B210" s="13" t="s">
        <v>8</v>
      </c>
      <c r="C210" s="11" t="s">
        <v>65</v>
      </c>
      <c r="D210" s="5"/>
      <c r="E210" s="4"/>
      <c r="F210" s="131">
        <f>F211+F230+F285</f>
        <v>79706182</v>
      </c>
      <c r="G210" s="131">
        <f>G211+G230+G285</f>
        <v>-2288102.2399999965</v>
      </c>
      <c r="H210" s="131">
        <f>H211+H230+H285</f>
        <v>77418079.760000005</v>
      </c>
      <c r="I210" s="122"/>
    </row>
    <row r="211" spans="1:9" x14ac:dyDescent="0.25">
      <c r="A211" s="60" t="s">
        <v>66</v>
      </c>
      <c r="B211" s="13" t="s">
        <v>8</v>
      </c>
      <c r="C211" s="11" t="s">
        <v>67</v>
      </c>
      <c r="D211" s="5"/>
      <c r="E211" s="5"/>
      <c r="F211" s="131">
        <f>F212+F223</f>
        <v>6669000</v>
      </c>
      <c r="G211" s="131">
        <f>G212+G223</f>
        <v>2090354.45</v>
      </c>
      <c r="H211" s="131">
        <f>H212+H223</f>
        <v>8759354.4499999993</v>
      </c>
      <c r="I211" s="122"/>
    </row>
    <row r="212" spans="1:9" ht="42" customHeight="1" x14ac:dyDescent="0.25">
      <c r="A212" s="3" t="s">
        <v>322</v>
      </c>
      <c r="B212" s="14" t="s">
        <v>8</v>
      </c>
      <c r="C212" s="4" t="s">
        <v>67</v>
      </c>
      <c r="D212" s="4" t="s">
        <v>224</v>
      </c>
      <c r="E212" s="4"/>
      <c r="F212" s="133">
        <f>F213</f>
        <v>5500000</v>
      </c>
      <c r="G212" s="133">
        <f>G213</f>
        <v>2090354.45</v>
      </c>
      <c r="H212" s="133">
        <f>H213</f>
        <v>7590354.4500000002</v>
      </c>
      <c r="I212" s="124"/>
    </row>
    <row r="213" spans="1:9" ht="24" x14ac:dyDescent="0.25">
      <c r="A213" s="19" t="s">
        <v>194</v>
      </c>
      <c r="B213" s="14" t="s">
        <v>8</v>
      </c>
      <c r="C213" s="4" t="s">
        <v>67</v>
      </c>
      <c r="D213" s="4" t="s">
        <v>193</v>
      </c>
      <c r="E213" s="5"/>
      <c r="F213" s="133">
        <f>F214+F217+F220</f>
        <v>5500000</v>
      </c>
      <c r="G213" s="133">
        <f>G214+G217+G220</f>
        <v>2090354.45</v>
      </c>
      <c r="H213" s="133">
        <f>H214+H217+H220</f>
        <v>7590354.4500000002</v>
      </c>
      <c r="I213" s="124"/>
    </row>
    <row r="214" spans="1:9" ht="48" x14ac:dyDescent="0.25">
      <c r="A214" s="22" t="s">
        <v>225</v>
      </c>
      <c r="B214" s="14" t="s">
        <v>8</v>
      </c>
      <c r="C214" s="4" t="s">
        <v>67</v>
      </c>
      <c r="D214" s="4" t="s">
        <v>227</v>
      </c>
      <c r="E214" s="4"/>
      <c r="F214" s="133">
        <f>F215</f>
        <v>3400000</v>
      </c>
      <c r="G214" s="133">
        <f>G215</f>
        <v>0</v>
      </c>
      <c r="H214" s="133">
        <f>H215</f>
        <v>3400000</v>
      </c>
      <c r="I214" s="124"/>
    </row>
    <row r="215" spans="1:9" ht="24" x14ac:dyDescent="0.25">
      <c r="A215" s="2" t="s">
        <v>25</v>
      </c>
      <c r="B215" s="14" t="s">
        <v>8</v>
      </c>
      <c r="C215" s="4" t="s">
        <v>67</v>
      </c>
      <c r="D215" s="4" t="s">
        <v>227</v>
      </c>
      <c r="E215" s="4" t="s">
        <v>38</v>
      </c>
      <c r="F215" s="133">
        <f t="shared" ref="F215:H215" si="73">F216</f>
        <v>3400000</v>
      </c>
      <c r="G215" s="133">
        <f t="shared" si="73"/>
        <v>0</v>
      </c>
      <c r="H215" s="133">
        <f t="shared" si="73"/>
        <v>3400000</v>
      </c>
      <c r="I215" s="124"/>
    </row>
    <row r="216" spans="1:9" ht="24" x14ac:dyDescent="0.25">
      <c r="A216" s="2" t="s">
        <v>16</v>
      </c>
      <c r="B216" s="14" t="s">
        <v>8</v>
      </c>
      <c r="C216" s="4" t="s">
        <v>67</v>
      </c>
      <c r="D216" s="4" t="s">
        <v>227</v>
      </c>
      <c r="E216" s="4" t="s">
        <v>17</v>
      </c>
      <c r="F216" s="133">
        <v>3400000</v>
      </c>
      <c r="G216" s="133">
        <v>0</v>
      </c>
      <c r="H216" s="133">
        <f>F216+G216</f>
        <v>3400000</v>
      </c>
      <c r="I216" s="124"/>
    </row>
    <row r="217" spans="1:9" ht="36" x14ac:dyDescent="0.25">
      <c r="A217" s="22" t="s">
        <v>226</v>
      </c>
      <c r="B217" s="14" t="s">
        <v>8</v>
      </c>
      <c r="C217" s="4" t="s">
        <v>67</v>
      </c>
      <c r="D217" s="4" t="s">
        <v>228</v>
      </c>
      <c r="E217" s="4"/>
      <c r="F217" s="133">
        <f t="shared" ref="F217:H218" si="74">F218</f>
        <v>2000000</v>
      </c>
      <c r="G217" s="133">
        <f t="shared" si="74"/>
        <v>2090354.45</v>
      </c>
      <c r="H217" s="133">
        <f t="shared" si="74"/>
        <v>4090354.45</v>
      </c>
      <c r="I217" s="124"/>
    </row>
    <row r="218" spans="1:9" x14ac:dyDescent="0.25">
      <c r="A218" s="2" t="s">
        <v>18</v>
      </c>
      <c r="B218" s="14" t="s">
        <v>8</v>
      </c>
      <c r="C218" s="4" t="s">
        <v>67</v>
      </c>
      <c r="D218" s="4" t="s">
        <v>228</v>
      </c>
      <c r="E218" s="4" t="s">
        <v>19</v>
      </c>
      <c r="F218" s="133">
        <f t="shared" si="74"/>
        <v>2000000</v>
      </c>
      <c r="G218" s="133">
        <f t="shared" si="74"/>
        <v>2090354.45</v>
      </c>
      <c r="H218" s="133">
        <f t="shared" si="74"/>
        <v>4090354.45</v>
      </c>
      <c r="I218" s="124"/>
    </row>
    <row r="219" spans="1:9" ht="50.25" customHeight="1" x14ac:dyDescent="0.25">
      <c r="A219" s="2" t="s">
        <v>292</v>
      </c>
      <c r="B219" s="14" t="s">
        <v>8</v>
      </c>
      <c r="C219" s="4" t="s">
        <v>67</v>
      </c>
      <c r="D219" s="4" t="s">
        <v>228</v>
      </c>
      <c r="E219" s="4" t="s">
        <v>40</v>
      </c>
      <c r="F219" s="133">
        <v>2000000</v>
      </c>
      <c r="G219" s="133">
        <v>2090354.45</v>
      </c>
      <c r="H219" s="133">
        <f>F219+G219</f>
        <v>4090354.45</v>
      </c>
      <c r="I219" s="124"/>
    </row>
    <row r="220" spans="1:9" x14ac:dyDescent="0.25">
      <c r="A220" s="20" t="s">
        <v>195</v>
      </c>
      <c r="B220" s="14" t="s">
        <v>8</v>
      </c>
      <c r="C220" s="4" t="s">
        <v>67</v>
      </c>
      <c r="D220" s="4" t="s">
        <v>190</v>
      </c>
      <c r="E220" s="4"/>
      <c r="F220" s="133">
        <f>F221</f>
        <v>100000</v>
      </c>
      <c r="G220" s="133">
        <f>G221</f>
        <v>0</v>
      </c>
      <c r="H220" s="133">
        <f>H221</f>
        <v>100000</v>
      </c>
      <c r="I220" s="124"/>
    </row>
    <row r="221" spans="1:9" ht="24" x14ac:dyDescent="0.25">
      <c r="A221" s="2" t="s">
        <v>25</v>
      </c>
      <c r="B221" s="14" t="s">
        <v>8</v>
      </c>
      <c r="C221" s="4" t="s">
        <v>67</v>
      </c>
      <c r="D221" s="4" t="s">
        <v>190</v>
      </c>
      <c r="E221" s="4" t="s">
        <v>38</v>
      </c>
      <c r="F221" s="133">
        <f t="shared" ref="F221:H221" si="75">F222</f>
        <v>100000</v>
      </c>
      <c r="G221" s="133">
        <f t="shared" si="75"/>
        <v>0</v>
      </c>
      <c r="H221" s="133">
        <f t="shared" si="75"/>
        <v>100000</v>
      </c>
      <c r="I221" s="124"/>
    </row>
    <row r="222" spans="1:9" ht="24" x14ac:dyDescent="0.25">
      <c r="A222" s="2" t="s">
        <v>16</v>
      </c>
      <c r="B222" s="14" t="s">
        <v>8</v>
      </c>
      <c r="C222" s="4" t="s">
        <v>67</v>
      </c>
      <c r="D222" s="4" t="s">
        <v>190</v>
      </c>
      <c r="E222" s="4" t="s">
        <v>17</v>
      </c>
      <c r="F222" s="133">
        <v>100000</v>
      </c>
      <c r="G222" s="133">
        <v>0</v>
      </c>
      <c r="H222" s="133">
        <f>F222+G222</f>
        <v>100000</v>
      </c>
      <c r="I222" s="124"/>
    </row>
    <row r="223" spans="1:9" ht="39" customHeight="1" x14ac:dyDescent="0.25">
      <c r="A223" s="3" t="s">
        <v>369</v>
      </c>
      <c r="B223" s="14" t="s">
        <v>8</v>
      </c>
      <c r="C223" s="4" t="s">
        <v>67</v>
      </c>
      <c r="D223" s="5" t="s">
        <v>183</v>
      </c>
      <c r="E223" s="4"/>
      <c r="F223" s="133">
        <f t="shared" ref="F223:H224" si="76">F224</f>
        <v>1169000</v>
      </c>
      <c r="G223" s="133">
        <f t="shared" si="76"/>
        <v>0</v>
      </c>
      <c r="H223" s="133">
        <f t="shared" si="76"/>
        <v>1169000</v>
      </c>
      <c r="I223" s="124"/>
    </row>
    <row r="224" spans="1:9" ht="24" x14ac:dyDescent="0.25">
      <c r="A224" s="19" t="s">
        <v>354</v>
      </c>
      <c r="B224" s="14" t="s">
        <v>8</v>
      </c>
      <c r="C224" s="4" t="s">
        <v>67</v>
      </c>
      <c r="D224" s="4" t="s">
        <v>184</v>
      </c>
      <c r="E224" s="4"/>
      <c r="F224" s="133">
        <f t="shared" si="76"/>
        <v>1169000</v>
      </c>
      <c r="G224" s="133">
        <f t="shared" si="76"/>
        <v>0</v>
      </c>
      <c r="H224" s="133">
        <f t="shared" si="76"/>
        <v>1169000</v>
      </c>
      <c r="I224" s="124"/>
    </row>
    <row r="225" spans="1:9" x14ac:dyDescent="0.25">
      <c r="A225" s="53" t="s">
        <v>252</v>
      </c>
      <c r="B225" s="14" t="s">
        <v>8</v>
      </c>
      <c r="C225" s="4" t="s">
        <v>67</v>
      </c>
      <c r="D225" s="4" t="s">
        <v>253</v>
      </c>
      <c r="E225" s="4"/>
      <c r="F225" s="133">
        <f>F226+F228</f>
        <v>1169000</v>
      </c>
      <c r="G225" s="133">
        <f>G226+G228</f>
        <v>0</v>
      </c>
      <c r="H225" s="133">
        <f>H226+H228</f>
        <v>1169000</v>
      </c>
      <c r="I225" s="124"/>
    </row>
    <row r="226" spans="1:9" ht="24" hidden="1" x14ac:dyDescent="0.25">
      <c r="A226" s="2" t="s">
        <v>25</v>
      </c>
      <c r="B226" s="14" t="s">
        <v>8</v>
      </c>
      <c r="C226" s="4" t="s">
        <v>67</v>
      </c>
      <c r="D226" s="4" t="s">
        <v>253</v>
      </c>
      <c r="E226" s="4" t="s">
        <v>38</v>
      </c>
      <c r="F226" s="133">
        <f t="shared" ref="F226:H226" si="77">F227</f>
        <v>0</v>
      </c>
      <c r="G226" s="133">
        <f t="shared" si="77"/>
        <v>0</v>
      </c>
      <c r="H226" s="133">
        <f t="shared" si="77"/>
        <v>0</v>
      </c>
      <c r="I226" s="124"/>
    </row>
    <row r="227" spans="1:9" ht="24" hidden="1" x14ac:dyDescent="0.25">
      <c r="A227" s="2" t="s">
        <v>16</v>
      </c>
      <c r="B227" s="14" t="s">
        <v>8</v>
      </c>
      <c r="C227" s="4" t="s">
        <v>67</v>
      </c>
      <c r="D227" s="4" t="s">
        <v>253</v>
      </c>
      <c r="E227" s="4" t="s">
        <v>17</v>
      </c>
      <c r="F227" s="133">
        <v>0</v>
      </c>
      <c r="G227" s="133">
        <v>0</v>
      </c>
      <c r="H227" s="133">
        <v>0</v>
      </c>
      <c r="I227" s="124"/>
    </row>
    <row r="228" spans="1:9" x14ac:dyDescent="0.25">
      <c r="A228" s="2" t="s">
        <v>18</v>
      </c>
      <c r="B228" s="14" t="s">
        <v>8</v>
      </c>
      <c r="C228" s="4" t="s">
        <v>67</v>
      </c>
      <c r="D228" s="4" t="s">
        <v>253</v>
      </c>
      <c r="E228" s="4" t="s">
        <v>19</v>
      </c>
      <c r="F228" s="133">
        <f t="shared" ref="F228:H228" si="78">F229</f>
        <v>1169000</v>
      </c>
      <c r="G228" s="133">
        <f t="shared" si="78"/>
        <v>0</v>
      </c>
      <c r="H228" s="133">
        <f t="shared" si="78"/>
        <v>1169000</v>
      </c>
      <c r="I228" s="124"/>
    </row>
    <row r="229" spans="1:9" ht="51" customHeight="1" x14ac:dyDescent="0.25">
      <c r="A229" s="2" t="s">
        <v>292</v>
      </c>
      <c r="B229" s="14" t="s">
        <v>8</v>
      </c>
      <c r="C229" s="4" t="s">
        <v>67</v>
      </c>
      <c r="D229" s="4" t="s">
        <v>253</v>
      </c>
      <c r="E229" s="4" t="s">
        <v>40</v>
      </c>
      <c r="F229" s="133">
        <v>1169000</v>
      </c>
      <c r="G229" s="133">
        <v>0</v>
      </c>
      <c r="H229" s="133">
        <f>F229+G229</f>
        <v>1169000</v>
      </c>
      <c r="I229" s="124"/>
    </row>
    <row r="230" spans="1:9" x14ac:dyDescent="0.25">
      <c r="A230" s="15" t="s">
        <v>69</v>
      </c>
      <c r="B230" s="13" t="s">
        <v>8</v>
      </c>
      <c r="C230" s="11" t="s">
        <v>70</v>
      </c>
      <c r="D230" s="5"/>
      <c r="E230" s="4"/>
      <c r="F230" s="131">
        <f>F231+F243+F275</f>
        <v>51805000</v>
      </c>
      <c r="G230" s="131">
        <f>G231+G243+G275</f>
        <v>-4525018.549999997</v>
      </c>
      <c r="H230" s="131">
        <f>H231+H243+H275</f>
        <v>47279981.450000003</v>
      </c>
      <c r="I230" s="122"/>
    </row>
    <row r="231" spans="1:9" ht="60" hidden="1" x14ac:dyDescent="0.25">
      <c r="A231" s="3" t="s">
        <v>197</v>
      </c>
      <c r="B231" s="14" t="s">
        <v>8</v>
      </c>
      <c r="C231" s="4" t="s">
        <v>70</v>
      </c>
      <c r="D231" s="10" t="s">
        <v>200</v>
      </c>
      <c r="E231" s="4"/>
      <c r="F231" s="133">
        <f>F232+F236</f>
        <v>0</v>
      </c>
      <c r="G231" s="133">
        <f>G232+G236</f>
        <v>0</v>
      </c>
      <c r="H231" s="133">
        <f>H232+H236</f>
        <v>0</v>
      </c>
      <c r="I231" s="124"/>
    </row>
    <row r="232" spans="1:9" ht="24" hidden="1" x14ac:dyDescent="0.25">
      <c r="A232" s="19" t="s">
        <v>198</v>
      </c>
      <c r="B232" s="14" t="s">
        <v>8</v>
      </c>
      <c r="C232" s="4" t="s">
        <v>70</v>
      </c>
      <c r="D232" s="10" t="s">
        <v>201</v>
      </c>
      <c r="E232" s="4"/>
      <c r="F232" s="133">
        <f t="shared" ref="F232:H233" si="79">F233</f>
        <v>0</v>
      </c>
      <c r="G232" s="133">
        <f t="shared" si="79"/>
        <v>0</v>
      </c>
      <c r="H232" s="133">
        <f t="shared" si="79"/>
        <v>0</v>
      </c>
      <c r="I232" s="124"/>
    </row>
    <row r="233" spans="1:9" hidden="1" x14ac:dyDescent="0.25">
      <c r="A233" s="6" t="s">
        <v>203</v>
      </c>
      <c r="B233" s="14" t="s">
        <v>8</v>
      </c>
      <c r="C233" s="4" t="s">
        <v>70</v>
      </c>
      <c r="D233" s="10" t="s">
        <v>204</v>
      </c>
      <c r="E233" s="4"/>
      <c r="F233" s="133">
        <f t="shared" si="79"/>
        <v>0</v>
      </c>
      <c r="G233" s="133">
        <f t="shared" si="79"/>
        <v>0</v>
      </c>
      <c r="H233" s="133">
        <f t="shared" si="79"/>
        <v>0</v>
      </c>
      <c r="I233" s="124"/>
    </row>
    <row r="234" spans="1:9" ht="24" hidden="1" x14ac:dyDescent="0.25">
      <c r="A234" s="2" t="s">
        <v>25</v>
      </c>
      <c r="B234" s="14" t="s">
        <v>8</v>
      </c>
      <c r="C234" s="4" t="s">
        <v>70</v>
      </c>
      <c r="D234" s="10" t="s">
        <v>204</v>
      </c>
      <c r="E234" s="4" t="s">
        <v>38</v>
      </c>
      <c r="F234" s="133">
        <f t="shared" ref="F234:H234" si="80">F235</f>
        <v>0</v>
      </c>
      <c r="G234" s="133">
        <f t="shared" si="80"/>
        <v>0</v>
      </c>
      <c r="H234" s="133">
        <f t="shared" si="80"/>
        <v>0</v>
      </c>
      <c r="I234" s="124"/>
    </row>
    <row r="235" spans="1:9" ht="24" hidden="1" x14ac:dyDescent="0.25">
      <c r="A235" s="2" t="s">
        <v>16</v>
      </c>
      <c r="B235" s="14" t="s">
        <v>8</v>
      </c>
      <c r="C235" s="4" t="s">
        <v>70</v>
      </c>
      <c r="D235" s="10" t="s">
        <v>204</v>
      </c>
      <c r="E235" s="4" t="s">
        <v>17</v>
      </c>
      <c r="F235" s="133">
        <v>0</v>
      </c>
      <c r="G235" s="133">
        <v>0</v>
      </c>
      <c r="H235" s="133">
        <v>0</v>
      </c>
      <c r="I235" s="124"/>
    </row>
    <row r="236" spans="1:9" hidden="1" x14ac:dyDescent="0.25">
      <c r="A236" s="21" t="s">
        <v>199</v>
      </c>
      <c r="B236" s="14" t="s">
        <v>8</v>
      </c>
      <c r="C236" s="4" t="s">
        <v>70</v>
      </c>
      <c r="D236" s="10" t="s">
        <v>205</v>
      </c>
      <c r="E236" s="4"/>
      <c r="F236" s="133">
        <f>F237+F240</f>
        <v>0</v>
      </c>
      <c r="G236" s="133">
        <f>G237+G240</f>
        <v>0</v>
      </c>
      <c r="H236" s="133">
        <f>H237+H240</f>
        <v>0</v>
      </c>
      <c r="I236" s="124"/>
    </row>
    <row r="237" spans="1:9" hidden="1" x14ac:dyDescent="0.25">
      <c r="A237" s="2" t="s">
        <v>231</v>
      </c>
      <c r="B237" s="14" t="s">
        <v>8</v>
      </c>
      <c r="C237" s="4" t="s">
        <v>70</v>
      </c>
      <c r="D237" s="10" t="s">
        <v>232</v>
      </c>
      <c r="E237" s="4"/>
      <c r="F237" s="133">
        <f>F238</f>
        <v>0</v>
      </c>
      <c r="G237" s="133">
        <f>G238</f>
        <v>0</v>
      </c>
      <c r="H237" s="133">
        <f>H238</f>
        <v>0</v>
      </c>
      <c r="I237" s="124"/>
    </row>
    <row r="238" spans="1:9" ht="40.200000000000003" hidden="1" customHeight="1" x14ac:dyDescent="0.25">
      <c r="A238" s="2" t="s">
        <v>318</v>
      </c>
      <c r="B238" s="14" t="s">
        <v>8</v>
      </c>
      <c r="C238" s="4" t="s">
        <v>70</v>
      </c>
      <c r="D238" s="10" t="s">
        <v>232</v>
      </c>
      <c r="E238" s="4" t="s">
        <v>293</v>
      </c>
      <c r="F238" s="133">
        <f t="shared" ref="F238:H238" si="81">F239</f>
        <v>0</v>
      </c>
      <c r="G238" s="133">
        <f t="shared" si="81"/>
        <v>0</v>
      </c>
      <c r="H238" s="133">
        <f t="shared" si="81"/>
        <v>0</v>
      </c>
      <c r="I238" s="124"/>
    </row>
    <row r="239" spans="1:9" hidden="1" x14ac:dyDescent="0.25">
      <c r="A239" s="2" t="s">
        <v>71</v>
      </c>
      <c r="B239" s="14" t="s">
        <v>8</v>
      </c>
      <c r="C239" s="4" t="s">
        <v>70</v>
      </c>
      <c r="D239" s="10" t="s">
        <v>232</v>
      </c>
      <c r="E239" s="4" t="s">
        <v>317</v>
      </c>
      <c r="F239" s="133">
        <v>0</v>
      </c>
      <c r="G239" s="133">
        <v>0</v>
      </c>
      <c r="H239" s="133">
        <v>0</v>
      </c>
      <c r="I239" s="124"/>
    </row>
    <row r="240" spans="1:9" hidden="1" x14ac:dyDescent="0.25">
      <c r="A240" s="2" t="s">
        <v>233</v>
      </c>
      <c r="B240" s="14" t="s">
        <v>8</v>
      </c>
      <c r="C240" s="4" t="s">
        <v>70</v>
      </c>
      <c r="D240" s="10" t="s">
        <v>234</v>
      </c>
      <c r="E240" s="4"/>
      <c r="F240" s="133">
        <f>F241</f>
        <v>0</v>
      </c>
      <c r="G240" s="133">
        <f>G241</f>
        <v>0</v>
      </c>
      <c r="H240" s="133">
        <f>H241</f>
        <v>0</v>
      </c>
      <c r="I240" s="124"/>
    </row>
    <row r="241" spans="1:9" ht="36" hidden="1" x14ac:dyDescent="0.25">
      <c r="A241" s="2" t="s">
        <v>318</v>
      </c>
      <c r="B241" s="14" t="s">
        <v>8</v>
      </c>
      <c r="C241" s="4" t="s">
        <v>70</v>
      </c>
      <c r="D241" s="10" t="s">
        <v>234</v>
      </c>
      <c r="E241" s="4" t="s">
        <v>293</v>
      </c>
      <c r="F241" s="133">
        <f t="shared" ref="F241:H241" si="82">F242</f>
        <v>0</v>
      </c>
      <c r="G241" s="133">
        <f t="shared" si="82"/>
        <v>0</v>
      </c>
      <c r="H241" s="133">
        <f t="shared" si="82"/>
        <v>0</v>
      </c>
      <c r="I241" s="124"/>
    </row>
    <row r="242" spans="1:9" hidden="1" x14ac:dyDescent="0.25">
      <c r="A242" s="2" t="s">
        <v>71</v>
      </c>
      <c r="B242" s="14" t="s">
        <v>8</v>
      </c>
      <c r="C242" s="4" t="s">
        <v>70</v>
      </c>
      <c r="D242" s="10" t="s">
        <v>234</v>
      </c>
      <c r="E242" s="4" t="s">
        <v>317</v>
      </c>
      <c r="F242" s="133">
        <v>0</v>
      </c>
      <c r="G242" s="133">
        <v>0</v>
      </c>
      <c r="H242" s="133">
        <v>0</v>
      </c>
      <c r="I242" s="124"/>
    </row>
    <row r="243" spans="1:9" ht="60" x14ac:dyDescent="0.25">
      <c r="A243" s="105" t="s">
        <v>338</v>
      </c>
      <c r="B243" s="14" t="s">
        <v>8</v>
      </c>
      <c r="C243" s="4" t="s">
        <v>70</v>
      </c>
      <c r="D243" s="10" t="s">
        <v>235</v>
      </c>
      <c r="E243" s="4"/>
      <c r="F243" s="133">
        <f>F244</f>
        <v>50216000</v>
      </c>
      <c r="G243" s="133">
        <f>G244</f>
        <v>-39525018.549999997</v>
      </c>
      <c r="H243" s="133">
        <f>H244</f>
        <v>10690981.449999999</v>
      </c>
      <c r="I243" s="124"/>
    </row>
    <row r="244" spans="1:9" ht="24" x14ac:dyDescent="0.25">
      <c r="A244" s="106" t="s">
        <v>355</v>
      </c>
      <c r="B244" s="14" t="s">
        <v>8</v>
      </c>
      <c r="C244" s="4" t="s">
        <v>70</v>
      </c>
      <c r="D244" s="10" t="s">
        <v>236</v>
      </c>
      <c r="E244" s="4"/>
      <c r="F244" s="133">
        <f>F245+F248+F251+F256+F261+F266+F269+F272</f>
        <v>50216000</v>
      </c>
      <c r="G244" s="133">
        <f>G245+G248+G251+G256+G261+G266+G269+G272</f>
        <v>-39525018.549999997</v>
      </c>
      <c r="H244" s="133">
        <f>H245+H248+H251+H256+H261+H266+H269+H272</f>
        <v>10690981.449999999</v>
      </c>
      <c r="I244" s="124"/>
    </row>
    <row r="245" spans="1:9" x14ac:dyDescent="0.25">
      <c r="A245" s="6" t="s">
        <v>72</v>
      </c>
      <c r="B245" s="14" t="s">
        <v>8</v>
      </c>
      <c r="C245" s="4" t="s">
        <v>70</v>
      </c>
      <c r="D245" s="5" t="s">
        <v>242</v>
      </c>
      <c r="E245" s="4"/>
      <c r="F245" s="133">
        <f>F246</f>
        <v>11916000</v>
      </c>
      <c r="G245" s="133">
        <f>G246</f>
        <v>-4525018.55</v>
      </c>
      <c r="H245" s="133">
        <f>H246</f>
        <v>7390981.4500000002</v>
      </c>
      <c r="I245" s="124"/>
    </row>
    <row r="246" spans="1:9" ht="24" x14ac:dyDescent="0.25">
      <c r="A246" s="2" t="s">
        <v>25</v>
      </c>
      <c r="B246" s="14" t="s">
        <v>8</v>
      </c>
      <c r="C246" s="4" t="s">
        <v>70</v>
      </c>
      <c r="D246" s="5" t="s">
        <v>242</v>
      </c>
      <c r="E246" s="4" t="s">
        <v>38</v>
      </c>
      <c r="F246" s="133">
        <f t="shared" ref="F246:H246" si="83">F247</f>
        <v>11916000</v>
      </c>
      <c r="G246" s="133">
        <f t="shared" si="83"/>
        <v>-4525018.55</v>
      </c>
      <c r="H246" s="133">
        <f t="shared" si="83"/>
        <v>7390981.4500000002</v>
      </c>
      <c r="I246" s="124"/>
    </row>
    <row r="247" spans="1:9" ht="24" x14ac:dyDescent="0.25">
      <c r="A247" s="2" t="s">
        <v>16</v>
      </c>
      <c r="B247" s="14" t="s">
        <v>8</v>
      </c>
      <c r="C247" s="4" t="s">
        <v>70</v>
      </c>
      <c r="D247" s="5" t="s">
        <v>242</v>
      </c>
      <c r="E247" s="4" t="s">
        <v>17</v>
      </c>
      <c r="F247" s="136">
        <v>11916000</v>
      </c>
      <c r="G247" s="136">
        <v>-4525018.55</v>
      </c>
      <c r="H247" s="136">
        <f>F247+G247</f>
        <v>7390981.4500000002</v>
      </c>
      <c r="I247" s="127"/>
    </row>
    <row r="248" spans="1:9" ht="24" hidden="1" x14ac:dyDescent="0.25">
      <c r="A248" s="6" t="s">
        <v>73</v>
      </c>
      <c r="B248" s="14" t="s">
        <v>8</v>
      </c>
      <c r="C248" s="4" t="s">
        <v>70</v>
      </c>
      <c r="D248" s="5" t="s">
        <v>243</v>
      </c>
      <c r="E248" s="4"/>
      <c r="F248" s="133">
        <f>F250</f>
        <v>0</v>
      </c>
      <c r="G248" s="133">
        <f>G250</f>
        <v>0</v>
      </c>
      <c r="H248" s="133">
        <f>H250</f>
        <v>0</v>
      </c>
      <c r="I248" s="124"/>
    </row>
    <row r="249" spans="1:9" ht="24" hidden="1" x14ac:dyDescent="0.25">
      <c r="A249" s="2" t="s">
        <v>25</v>
      </c>
      <c r="B249" s="14" t="s">
        <v>8</v>
      </c>
      <c r="C249" s="4" t="s">
        <v>70</v>
      </c>
      <c r="D249" s="5" t="s">
        <v>243</v>
      </c>
      <c r="E249" s="4" t="s">
        <v>38</v>
      </c>
      <c r="F249" s="133">
        <f t="shared" ref="F249:H249" si="84">F250</f>
        <v>0</v>
      </c>
      <c r="G249" s="133">
        <f t="shared" si="84"/>
        <v>0</v>
      </c>
      <c r="H249" s="133">
        <f t="shared" si="84"/>
        <v>0</v>
      </c>
      <c r="I249" s="124"/>
    </row>
    <row r="250" spans="1:9" ht="24" hidden="1" x14ac:dyDescent="0.25">
      <c r="A250" s="2" t="s">
        <v>16</v>
      </c>
      <c r="B250" s="14" t="s">
        <v>8</v>
      </c>
      <c r="C250" s="4" t="s">
        <v>70</v>
      </c>
      <c r="D250" s="5" t="s">
        <v>243</v>
      </c>
      <c r="E250" s="4" t="s">
        <v>17</v>
      </c>
      <c r="F250" s="136">
        <v>0</v>
      </c>
      <c r="G250" s="136">
        <v>0</v>
      </c>
      <c r="H250" s="136">
        <v>0</v>
      </c>
      <c r="I250" s="127"/>
    </row>
    <row r="251" spans="1:9" hidden="1" x14ac:dyDescent="0.25">
      <c r="A251" s="6" t="s">
        <v>237</v>
      </c>
      <c r="B251" s="14" t="s">
        <v>8</v>
      </c>
      <c r="C251" s="4" t="s">
        <v>70</v>
      </c>
      <c r="D251" s="5" t="s">
        <v>244</v>
      </c>
      <c r="E251" s="4"/>
      <c r="F251" s="133">
        <f>F252+F254</f>
        <v>0</v>
      </c>
      <c r="G251" s="133">
        <f>G252+G254</f>
        <v>0</v>
      </c>
      <c r="H251" s="133">
        <f>H252+H254</f>
        <v>0</v>
      </c>
      <c r="I251" s="124"/>
    </row>
    <row r="252" spans="1:9" ht="24" hidden="1" x14ac:dyDescent="0.25">
      <c r="A252" s="2" t="s">
        <v>25</v>
      </c>
      <c r="B252" s="14" t="s">
        <v>8</v>
      </c>
      <c r="C252" s="4" t="s">
        <v>70</v>
      </c>
      <c r="D252" s="5" t="s">
        <v>244</v>
      </c>
      <c r="E252" s="4" t="s">
        <v>38</v>
      </c>
      <c r="F252" s="133">
        <f t="shared" ref="F252:H252" si="85">F253</f>
        <v>0</v>
      </c>
      <c r="G252" s="133">
        <f t="shared" si="85"/>
        <v>0</v>
      </c>
      <c r="H252" s="133">
        <f t="shared" si="85"/>
        <v>0</v>
      </c>
      <c r="I252" s="124"/>
    </row>
    <row r="253" spans="1:9" ht="24" hidden="1" x14ac:dyDescent="0.25">
      <c r="A253" s="2" t="s">
        <v>16</v>
      </c>
      <c r="B253" s="14" t="s">
        <v>8</v>
      </c>
      <c r="C253" s="4" t="s">
        <v>70</v>
      </c>
      <c r="D253" s="5" t="s">
        <v>244</v>
      </c>
      <c r="E253" s="4" t="s">
        <v>17</v>
      </c>
      <c r="F253" s="133">
        <v>0</v>
      </c>
      <c r="G253" s="133">
        <v>0</v>
      </c>
      <c r="H253" s="133">
        <v>0</v>
      </c>
      <c r="I253" s="124"/>
    </row>
    <row r="254" spans="1:9" hidden="1" x14ac:dyDescent="0.25">
      <c r="A254" s="2" t="s">
        <v>18</v>
      </c>
      <c r="B254" s="14" t="s">
        <v>8</v>
      </c>
      <c r="C254" s="4" t="s">
        <v>70</v>
      </c>
      <c r="D254" s="5" t="s">
        <v>244</v>
      </c>
      <c r="E254" s="4" t="s">
        <v>19</v>
      </c>
      <c r="F254" s="133">
        <f>F255</f>
        <v>0</v>
      </c>
      <c r="G254" s="133">
        <f>G255</f>
        <v>0</v>
      </c>
      <c r="H254" s="133">
        <f>H255</f>
        <v>0</v>
      </c>
      <c r="I254" s="124"/>
    </row>
    <row r="255" spans="1:9" ht="61.5" hidden="1" customHeight="1" x14ac:dyDescent="0.25">
      <c r="A255" s="2" t="s">
        <v>292</v>
      </c>
      <c r="B255" s="14" t="s">
        <v>8</v>
      </c>
      <c r="C255" s="4" t="s">
        <v>70</v>
      </c>
      <c r="D255" s="5" t="s">
        <v>244</v>
      </c>
      <c r="E255" s="4" t="s">
        <v>40</v>
      </c>
      <c r="F255" s="133">
        <v>0</v>
      </c>
      <c r="G255" s="133">
        <v>0</v>
      </c>
      <c r="H255" s="133">
        <v>0</v>
      </c>
      <c r="I255" s="124"/>
    </row>
    <row r="256" spans="1:9" x14ac:dyDescent="0.25">
      <c r="A256" s="6" t="s">
        <v>238</v>
      </c>
      <c r="B256" s="14" t="s">
        <v>8</v>
      </c>
      <c r="C256" s="4" t="s">
        <v>70</v>
      </c>
      <c r="D256" s="5" t="s">
        <v>245</v>
      </c>
      <c r="E256" s="4"/>
      <c r="F256" s="133">
        <f>F257+F259</f>
        <v>36600000</v>
      </c>
      <c r="G256" s="133">
        <f>G257+G259</f>
        <v>-35000000</v>
      </c>
      <c r="H256" s="133">
        <f>H257+H259</f>
        <v>1600000</v>
      </c>
      <c r="I256" s="124"/>
    </row>
    <row r="257" spans="1:9" ht="24" hidden="1" x14ac:dyDescent="0.25">
      <c r="A257" s="2" t="s">
        <v>25</v>
      </c>
      <c r="B257" s="14" t="s">
        <v>8</v>
      </c>
      <c r="C257" s="4" t="s">
        <v>70</v>
      </c>
      <c r="D257" s="5" t="s">
        <v>245</v>
      </c>
      <c r="E257" s="4" t="s">
        <v>38</v>
      </c>
      <c r="F257" s="133">
        <f t="shared" ref="F257:H257" si="86">F258</f>
        <v>0</v>
      </c>
      <c r="G257" s="133">
        <f t="shared" si="86"/>
        <v>0</v>
      </c>
      <c r="H257" s="133">
        <f t="shared" si="86"/>
        <v>0</v>
      </c>
      <c r="I257" s="124"/>
    </row>
    <row r="258" spans="1:9" ht="24" hidden="1" x14ac:dyDescent="0.25">
      <c r="A258" s="2" t="s">
        <v>16</v>
      </c>
      <c r="B258" s="14" t="s">
        <v>8</v>
      </c>
      <c r="C258" s="4" t="s">
        <v>70</v>
      </c>
      <c r="D258" s="5" t="s">
        <v>245</v>
      </c>
      <c r="E258" s="4" t="s">
        <v>17</v>
      </c>
      <c r="F258" s="133">
        <v>0</v>
      </c>
      <c r="G258" s="133">
        <v>0</v>
      </c>
      <c r="H258" s="133">
        <v>0</v>
      </c>
      <c r="I258" s="124"/>
    </row>
    <row r="259" spans="1:9" x14ac:dyDescent="0.25">
      <c r="A259" s="2" t="s">
        <v>18</v>
      </c>
      <c r="B259" s="14" t="s">
        <v>8</v>
      </c>
      <c r="C259" s="4" t="s">
        <v>70</v>
      </c>
      <c r="D259" s="5" t="s">
        <v>245</v>
      </c>
      <c r="E259" s="4" t="s">
        <v>19</v>
      </c>
      <c r="F259" s="133">
        <f>F260</f>
        <v>36600000</v>
      </c>
      <c r="G259" s="133">
        <f>G260</f>
        <v>-35000000</v>
      </c>
      <c r="H259" s="133">
        <f>H260</f>
        <v>1600000</v>
      </c>
      <c r="I259" s="124"/>
    </row>
    <row r="260" spans="1:9" ht="61.5" customHeight="1" x14ac:dyDescent="0.25">
      <c r="A260" s="2" t="s">
        <v>292</v>
      </c>
      <c r="B260" s="14" t="s">
        <v>8</v>
      </c>
      <c r="C260" s="4" t="s">
        <v>70</v>
      </c>
      <c r="D260" s="5" t="s">
        <v>245</v>
      </c>
      <c r="E260" s="4" t="s">
        <v>40</v>
      </c>
      <c r="F260" s="133">
        <f>35000000+1600000</f>
        <v>36600000</v>
      </c>
      <c r="G260" s="133">
        <v>-35000000</v>
      </c>
      <c r="H260" s="133">
        <f>F260+G260</f>
        <v>1600000</v>
      </c>
      <c r="I260" s="124"/>
    </row>
    <row r="261" spans="1:9" ht="24" x14ac:dyDescent="0.25">
      <c r="A261" s="6" t="s">
        <v>348</v>
      </c>
      <c r="B261" s="14" t="s">
        <v>8</v>
      </c>
      <c r="C261" s="4" t="s">
        <v>70</v>
      </c>
      <c r="D261" s="5" t="s">
        <v>246</v>
      </c>
      <c r="E261" s="4"/>
      <c r="F261" s="133">
        <f>F262+F264</f>
        <v>1200000</v>
      </c>
      <c r="G261" s="133">
        <f>G262+G264</f>
        <v>0</v>
      </c>
      <c r="H261" s="133">
        <f>H262+H264</f>
        <v>1200000</v>
      </c>
      <c r="I261" s="124"/>
    </row>
    <row r="262" spans="1:9" ht="24" x14ac:dyDescent="0.25">
      <c r="A262" s="2" t="s">
        <v>25</v>
      </c>
      <c r="B262" s="14" t="s">
        <v>8</v>
      </c>
      <c r="C262" s="4" t="s">
        <v>70</v>
      </c>
      <c r="D262" s="5" t="s">
        <v>246</v>
      </c>
      <c r="E262" s="4" t="s">
        <v>38</v>
      </c>
      <c r="F262" s="133">
        <f>F263</f>
        <v>1200000</v>
      </c>
      <c r="G262" s="133">
        <f>G263</f>
        <v>0</v>
      </c>
      <c r="H262" s="133">
        <f>H263</f>
        <v>1200000</v>
      </c>
      <c r="I262" s="124"/>
    </row>
    <row r="263" spans="1:9" ht="24" x14ac:dyDescent="0.25">
      <c r="A263" s="2" t="s">
        <v>16</v>
      </c>
      <c r="B263" s="14" t="s">
        <v>8</v>
      </c>
      <c r="C263" s="4" t="s">
        <v>70</v>
      </c>
      <c r="D263" s="5" t="s">
        <v>246</v>
      </c>
      <c r="E263" s="4" t="s">
        <v>17</v>
      </c>
      <c r="F263" s="133">
        <v>1200000</v>
      </c>
      <c r="G263" s="133">
        <v>0</v>
      </c>
      <c r="H263" s="133">
        <f>F263+G263</f>
        <v>1200000</v>
      </c>
      <c r="I263" s="124"/>
    </row>
    <row r="264" spans="1:9" hidden="1" x14ac:dyDescent="0.25">
      <c r="A264" s="2" t="s">
        <v>18</v>
      </c>
      <c r="B264" s="14" t="s">
        <v>8</v>
      </c>
      <c r="C264" s="4" t="s">
        <v>70</v>
      </c>
      <c r="D264" s="5" t="s">
        <v>246</v>
      </c>
      <c r="E264" s="4" t="s">
        <v>19</v>
      </c>
      <c r="F264" s="133">
        <f>F265</f>
        <v>0</v>
      </c>
      <c r="G264" s="133">
        <f>G265</f>
        <v>0</v>
      </c>
      <c r="H264" s="133">
        <f>H265</f>
        <v>0</v>
      </c>
      <c r="I264" s="124"/>
    </row>
    <row r="265" spans="1:9" ht="57.6" hidden="1" customHeight="1" x14ac:dyDescent="0.25">
      <c r="A265" s="2" t="s">
        <v>292</v>
      </c>
      <c r="B265" s="14" t="s">
        <v>8</v>
      </c>
      <c r="C265" s="4" t="s">
        <v>70</v>
      </c>
      <c r="D265" s="5" t="s">
        <v>246</v>
      </c>
      <c r="E265" s="4" t="s">
        <v>40</v>
      </c>
      <c r="F265" s="133">
        <v>0</v>
      </c>
      <c r="G265" s="133">
        <v>0</v>
      </c>
      <c r="H265" s="133">
        <v>0</v>
      </c>
      <c r="I265" s="124"/>
    </row>
    <row r="266" spans="1:9" ht="24" hidden="1" x14ac:dyDescent="0.25">
      <c r="A266" s="6" t="s">
        <v>239</v>
      </c>
      <c r="B266" s="14" t="s">
        <v>8</v>
      </c>
      <c r="C266" s="4" t="s">
        <v>70</v>
      </c>
      <c r="D266" s="5" t="s">
        <v>247</v>
      </c>
      <c r="E266" s="4"/>
      <c r="F266" s="133">
        <f>F267</f>
        <v>0</v>
      </c>
      <c r="G266" s="133">
        <f>G267</f>
        <v>0</v>
      </c>
      <c r="H266" s="133">
        <f>H267</f>
        <v>0</v>
      </c>
      <c r="I266" s="124"/>
    </row>
    <row r="267" spans="1:9" ht="24" hidden="1" x14ac:dyDescent="0.25">
      <c r="A267" s="2" t="s">
        <v>25</v>
      </c>
      <c r="B267" s="14" t="s">
        <v>8</v>
      </c>
      <c r="C267" s="4" t="s">
        <v>70</v>
      </c>
      <c r="D267" s="5" t="s">
        <v>247</v>
      </c>
      <c r="E267" s="4" t="s">
        <v>38</v>
      </c>
      <c r="F267" s="133">
        <f t="shared" ref="F267:H267" si="87">F268</f>
        <v>0</v>
      </c>
      <c r="G267" s="133">
        <f t="shared" si="87"/>
        <v>0</v>
      </c>
      <c r="H267" s="133">
        <f t="shared" si="87"/>
        <v>0</v>
      </c>
      <c r="I267" s="124"/>
    </row>
    <row r="268" spans="1:9" ht="24" hidden="1" x14ac:dyDescent="0.25">
      <c r="A268" s="2" t="s">
        <v>16</v>
      </c>
      <c r="B268" s="14" t="s">
        <v>8</v>
      </c>
      <c r="C268" s="4" t="s">
        <v>70</v>
      </c>
      <c r="D268" s="5" t="s">
        <v>247</v>
      </c>
      <c r="E268" s="4" t="s">
        <v>17</v>
      </c>
      <c r="F268" s="133">
        <v>0</v>
      </c>
      <c r="G268" s="133">
        <v>0</v>
      </c>
      <c r="H268" s="133">
        <v>0</v>
      </c>
      <c r="I268" s="124"/>
    </row>
    <row r="269" spans="1:9" hidden="1" x14ac:dyDescent="0.25">
      <c r="A269" s="6" t="s">
        <v>240</v>
      </c>
      <c r="B269" s="14" t="s">
        <v>8</v>
      </c>
      <c r="C269" s="4" t="s">
        <v>70</v>
      </c>
      <c r="D269" s="5" t="s">
        <v>248</v>
      </c>
      <c r="E269" s="4"/>
      <c r="F269" s="133">
        <f>F270</f>
        <v>0</v>
      </c>
      <c r="G269" s="133">
        <f>G270</f>
        <v>0</v>
      </c>
      <c r="H269" s="133">
        <f>H270</f>
        <v>0</v>
      </c>
      <c r="I269" s="124"/>
    </row>
    <row r="270" spans="1:9" ht="24" hidden="1" x14ac:dyDescent="0.25">
      <c r="A270" s="2" t="s">
        <v>25</v>
      </c>
      <c r="B270" s="14" t="s">
        <v>8</v>
      </c>
      <c r="C270" s="4" t="s">
        <v>70</v>
      </c>
      <c r="D270" s="5" t="s">
        <v>248</v>
      </c>
      <c r="E270" s="4" t="s">
        <v>38</v>
      </c>
      <c r="F270" s="133">
        <f t="shared" ref="F270:H270" si="88">F271</f>
        <v>0</v>
      </c>
      <c r="G270" s="133">
        <f t="shared" si="88"/>
        <v>0</v>
      </c>
      <c r="H270" s="133">
        <f t="shared" si="88"/>
        <v>0</v>
      </c>
      <c r="I270" s="124"/>
    </row>
    <row r="271" spans="1:9" ht="24" hidden="1" x14ac:dyDescent="0.25">
      <c r="A271" s="2" t="s">
        <v>16</v>
      </c>
      <c r="B271" s="14" t="s">
        <v>8</v>
      </c>
      <c r="C271" s="4" t="s">
        <v>70</v>
      </c>
      <c r="D271" s="5" t="s">
        <v>248</v>
      </c>
      <c r="E271" s="4" t="s">
        <v>17</v>
      </c>
      <c r="F271" s="133">
        <v>0</v>
      </c>
      <c r="G271" s="133">
        <v>0</v>
      </c>
      <c r="H271" s="133">
        <v>0</v>
      </c>
      <c r="I271" s="124"/>
    </row>
    <row r="272" spans="1:9" ht="24" x14ac:dyDescent="0.25">
      <c r="A272" s="6" t="s">
        <v>241</v>
      </c>
      <c r="B272" s="14" t="s">
        <v>8</v>
      </c>
      <c r="C272" s="4" t="s">
        <v>70</v>
      </c>
      <c r="D272" s="5" t="s">
        <v>249</v>
      </c>
      <c r="E272" s="4"/>
      <c r="F272" s="133">
        <f>F273</f>
        <v>500000</v>
      </c>
      <c r="G272" s="133">
        <f>G273</f>
        <v>0</v>
      </c>
      <c r="H272" s="133">
        <f>H273</f>
        <v>500000</v>
      </c>
      <c r="I272" s="124"/>
    </row>
    <row r="273" spans="1:9" ht="24" x14ac:dyDescent="0.25">
      <c r="A273" s="2" t="s">
        <v>25</v>
      </c>
      <c r="B273" s="14" t="s">
        <v>8</v>
      </c>
      <c r="C273" s="4" t="s">
        <v>70</v>
      </c>
      <c r="D273" s="5" t="s">
        <v>249</v>
      </c>
      <c r="E273" s="4" t="s">
        <v>38</v>
      </c>
      <c r="F273" s="133">
        <f t="shared" ref="F273:H273" si="89">F274</f>
        <v>500000</v>
      </c>
      <c r="G273" s="133">
        <f t="shared" si="89"/>
        <v>0</v>
      </c>
      <c r="H273" s="133">
        <f t="shared" si="89"/>
        <v>500000</v>
      </c>
      <c r="I273" s="124"/>
    </row>
    <row r="274" spans="1:9" ht="24" x14ac:dyDescent="0.25">
      <c r="A274" s="2" t="s">
        <v>16</v>
      </c>
      <c r="B274" s="14" t="s">
        <v>8</v>
      </c>
      <c r="C274" s="4" t="s">
        <v>70</v>
      </c>
      <c r="D274" s="5" t="s">
        <v>249</v>
      </c>
      <c r="E274" s="4" t="s">
        <v>17</v>
      </c>
      <c r="F274" s="133">
        <v>500000</v>
      </c>
      <c r="G274" s="133">
        <v>0</v>
      </c>
      <c r="H274" s="133">
        <f>F274+G274</f>
        <v>500000</v>
      </c>
      <c r="I274" s="124"/>
    </row>
    <row r="275" spans="1:9" ht="37.950000000000003" customHeight="1" x14ac:dyDescent="0.25">
      <c r="A275" s="3" t="s">
        <v>339</v>
      </c>
      <c r="B275" s="14" t="s">
        <v>8</v>
      </c>
      <c r="C275" s="4" t="s">
        <v>70</v>
      </c>
      <c r="D275" s="4" t="s">
        <v>183</v>
      </c>
      <c r="E275" s="5"/>
      <c r="F275" s="133">
        <f>F276</f>
        <v>1589000</v>
      </c>
      <c r="G275" s="133">
        <f>G276</f>
        <v>35000000</v>
      </c>
      <c r="H275" s="133">
        <f>H276</f>
        <v>36589000</v>
      </c>
      <c r="I275" s="124"/>
    </row>
    <row r="276" spans="1:9" ht="24" x14ac:dyDescent="0.25">
      <c r="A276" s="19" t="s">
        <v>354</v>
      </c>
      <c r="B276" s="14" t="s">
        <v>8</v>
      </c>
      <c r="C276" s="4" t="s">
        <v>70</v>
      </c>
      <c r="D276" s="4" t="s">
        <v>184</v>
      </c>
      <c r="E276" s="5"/>
      <c r="F276" s="133">
        <f>F277+F282</f>
        <v>1589000</v>
      </c>
      <c r="G276" s="133">
        <f>G277+G282</f>
        <v>35000000</v>
      </c>
      <c r="H276" s="133">
        <f>H277+H282</f>
        <v>36589000</v>
      </c>
      <c r="I276" s="124"/>
    </row>
    <row r="277" spans="1:9" ht="24" x14ac:dyDescent="0.25">
      <c r="A277" s="20" t="s">
        <v>39</v>
      </c>
      <c r="B277" s="14" t="s">
        <v>8</v>
      </c>
      <c r="C277" s="4" t="s">
        <v>70</v>
      </c>
      <c r="D277" s="4" t="s">
        <v>186</v>
      </c>
      <c r="E277" s="4"/>
      <c r="F277" s="133">
        <f>F278+F280</f>
        <v>1589000</v>
      </c>
      <c r="G277" s="133">
        <f>G278+G280</f>
        <v>0</v>
      </c>
      <c r="H277" s="133">
        <f>H278+H280</f>
        <v>1589000</v>
      </c>
      <c r="I277" s="124"/>
    </row>
    <row r="278" spans="1:9" ht="24" x14ac:dyDescent="0.25">
      <c r="A278" s="2" t="s">
        <v>25</v>
      </c>
      <c r="B278" s="14" t="s">
        <v>8</v>
      </c>
      <c r="C278" s="4" t="s">
        <v>70</v>
      </c>
      <c r="D278" s="4" t="s">
        <v>186</v>
      </c>
      <c r="E278" s="4" t="s">
        <v>38</v>
      </c>
      <c r="F278" s="133">
        <f t="shared" ref="F278:H278" si="90">F279</f>
        <v>154000</v>
      </c>
      <c r="G278" s="133">
        <f t="shared" si="90"/>
        <v>0</v>
      </c>
      <c r="H278" s="133">
        <f t="shared" si="90"/>
        <v>154000</v>
      </c>
      <c r="I278" s="124"/>
    </row>
    <row r="279" spans="1:9" ht="24" x14ac:dyDescent="0.25">
      <c r="A279" s="2" t="s">
        <v>16</v>
      </c>
      <c r="B279" s="14" t="s">
        <v>8</v>
      </c>
      <c r="C279" s="4" t="s">
        <v>70</v>
      </c>
      <c r="D279" s="4" t="s">
        <v>186</v>
      </c>
      <c r="E279" s="4" t="s">
        <v>17</v>
      </c>
      <c r="F279" s="133">
        <v>154000</v>
      </c>
      <c r="G279" s="133">
        <v>0</v>
      </c>
      <c r="H279" s="133">
        <f>F279+G279</f>
        <v>154000</v>
      </c>
      <c r="I279" s="124"/>
    </row>
    <row r="280" spans="1:9" x14ac:dyDescent="0.25">
      <c r="A280" s="2" t="s">
        <v>18</v>
      </c>
      <c r="B280" s="14" t="s">
        <v>8</v>
      </c>
      <c r="C280" s="4" t="s">
        <v>70</v>
      </c>
      <c r="D280" s="4" t="s">
        <v>186</v>
      </c>
      <c r="E280" s="4" t="s">
        <v>19</v>
      </c>
      <c r="F280" s="133">
        <f t="shared" ref="F280:H280" si="91">F281</f>
        <v>1435000</v>
      </c>
      <c r="G280" s="133">
        <f t="shared" si="91"/>
        <v>0</v>
      </c>
      <c r="H280" s="133">
        <f t="shared" si="91"/>
        <v>1435000</v>
      </c>
      <c r="I280" s="124"/>
    </row>
    <row r="281" spans="1:9" ht="51" customHeight="1" x14ac:dyDescent="0.25">
      <c r="A281" s="2" t="s">
        <v>292</v>
      </c>
      <c r="B281" s="14" t="s">
        <v>8</v>
      </c>
      <c r="C281" s="4" t="s">
        <v>70</v>
      </c>
      <c r="D281" s="4" t="s">
        <v>186</v>
      </c>
      <c r="E281" s="4" t="s">
        <v>40</v>
      </c>
      <c r="F281" s="133">
        <v>1435000</v>
      </c>
      <c r="G281" s="133">
        <v>0</v>
      </c>
      <c r="H281" s="133">
        <f>F281+G281</f>
        <v>1435000</v>
      </c>
      <c r="I281" s="124"/>
    </row>
    <row r="282" spans="1:9" ht="19.2" customHeight="1" x14ac:dyDescent="0.25">
      <c r="A282" s="12" t="s">
        <v>74</v>
      </c>
      <c r="B282" s="14" t="s">
        <v>8</v>
      </c>
      <c r="C282" s="4" t="s">
        <v>70</v>
      </c>
      <c r="D282" s="4" t="s">
        <v>192</v>
      </c>
      <c r="E282" s="4"/>
      <c r="F282" s="133">
        <f>F283</f>
        <v>0</v>
      </c>
      <c r="G282" s="133">
        <f>G283</f>
        <v>35000000</v>
      </c>
      <c r="H282" s="133">
        <f>H283</f>
        <v>35000000</v>
      </c>
      <c r="I282" s="124"/>
    </row>
    <row r="283" spans="1:9" x14ac:dyDescent="0.25">
      <c r="A283" s="12" t="s">
        <v>18</v>
      </c>
      <c r="B283" s="14" t="s">
        <v>8</v>
      </c>
      <c r="C283" s="4" t="s">
        <v>70</v>
      </c>
      <c r="D283" s="4" t="s">
        <v>192</v>
      </c>
      <c r="E283" s="4" t="s">
        <v>19</v>
      </c>
      <c r="F283" s="133">
        <f t="shared" ref="F283:H283" si="92">+F284</f>
        <v>0</v>
      </c>
      <c r="G283" s="133">
        <f t="shared" si="92"/>
        <v>35000000</v>
      </c>
      <c r="H283" s="133">
        <f t="shared" si="92"/>
        <v>35000000</v>
      </c>
      <c r="I283" s="124"/>
    </row>
    <row r="284" spans="1:9" ht="45" customHeight="1" x14ac:dyDescent="0.25">
      <c r="A284" s="12" t="s">
        <v>356</v>
      </c>
      <c r="B284" s="14" t="s">
        <v>8</v>
      </c>
      <c r="C284" s="4" t="s">
        <v>70</v>
      </c>
      <c r="D284" s="4" t="s">
        <v>192</v>
      </c>
      <c r="E284" s="4" t="s">
        <v>75</v>
      </c>
      <c r="F284" s="133">
        <v>0</v>
      </c>
      <c r="G284" s="133">
        <v>35000000</v>
      </c>
      <c r="H284" s="133">
        <f>F284+G284</f>
        <v>35000000</v>
      </c>
      <c r="I284" s="124"/>
    </row>
    <row r="285" spans="1:9" x14ac:dyDescent="0.25">
      <c r="A285" s="15" t="s">
        <v>76</v>
      </c>
      <c r="B285" s="13" t="s">
        <v>8</v>
      </c>
      <c r="C285" s="11" t="s">
        <v>77</v>
      </c>
      <c r="D285" s="25"/>
      <c r="E285" s="25"/>
      <c r="F285" s="131">
        <f>F286+F329+F292+F297+F320+F334</f>
        <v>21232182</v>
      </c>
      <c r="G285" s="131">
        <f>G286+G329+G292+G297+G320+G334</f>
        <v>146561.8600000001</v>
      </c>
      <c r="H285" s="131">
        <f>H286+H329+H292+H297+H320+H334</f>
        <v>21378743.859999999</v>
      </c>
      <c r="I285" s="122"/>
    </row>
    <row r="286" spans="1:9" ht="36" hidden="1" x14ac:dyDescent="0.25">
      <c r="A286" s="3" t="s">
        <v>357</v>
      </c>
      <c r="B286" s="14" t="s">
        <v>8</v>
      </c>
      <c r="C286" s="4" t="s">
        <v>77</v>
      </c>
      <c r="D286" s="5" t="s">
        <v>282</v>
      </c>
      <c r="E286" s="5"/>
      <c r="F286" s="133">
        <f t="shared" ref="F286:H289" si="93">F287</f>
        <v>0</v>
      </c>
      <c r="G286" s="133">
        <f t="shared" si="93"/>
        <v>0</v>
      </c>
      <c r="H286" s="133">
        <f t="shared" si="93"/>
        <v>0</v>
      </c>
      <c r="I286" s="124"/>
    </row>
    <row r="287" spans="1:9" ht="24" hidden="1" x14ac:dyDescent="0.25">
      <c r="A287" s="3" t="s">
        <v>305</v>
      </c>
      <c r="B287" s="14" t="s">
        <v>8</v>
      </c>
      <c r="C287" s="4" t="s">
        <v>77</v>
      </c>
      <c r="D287" s="4" t="s">
        <v>306</v>
      </c>
      <c r="E287" s="10"/>
      <c r="F287" s="133">
        <f t="shared" si="93"/>
        <v>0</v>
      </c>
      <c r="G287" s="133">
        <f t="shared" si="93"/>
        <v>0</v>
      </c>
      <c r="H287" s="133">
        <f t="shared" si="93"/>
        <v>0</v>
      </c>
      <c r="I287" s="124"/>
    </row>
    <row r="288" spans="1:9" ht="24" hidden="1" x14ac:dyDescent="0.25">
      <c r="A288" s="19" t="s">
        <v>307</v>
      </c>
      <c r="B288" s="14" t="s">
        <v>8</v>
      </c>
      <c r="C288" s="4" t="s">
        <v>77</v>
      </c>
      <c r="D288" s="4" t="s">
        <v>308</v>
      </c>
      <c r="E288" s="10"/>
      <c r="F288" s="133">
        <f t="shared" si="93"/>
        <v>0</v>
      </c>
      <c r="G288" s="133">
        <f t="shared" si="93"/>
        <v>0</v>
      </c>
      <c r="H288" s="133">
        <f t="shared" si="93"/>
        <v>0</v>
      </c>
      <c r="I288" s="124"/>
    </row>
    <row r="289" spans="1:9" ht="24" hidden="1" x14ac:dyDescent="0.25">
      <c r="A289" s="22" t="s">
        <v>310</v>
      </c>
      <c r="B289" s="14" t="s">
        <v>8</v>
      </c>
      <c r="C289" s="4" t="s">
        <v>77</v>
      </c>
      <c r="D289" s="4" t="s">
        <v>311</v>
      </c>
      <c r="E289" s="4"/>
      <c r="F289" s="134">
        <f t="shared" si="93"/>
        <v>0</v>
      </c>
      <c r="G289" s="134">
        <f t="shared" si="93"/>
        <v>0</v>
      </c>
      <c r="H289" s="134">
        <f t="shared" si="93"/>
        <v>0</v>
      </c>
      <c r="I289" s="125"/>
    </row>
    <row r="290" spans="1:9" ht="24" hidden="1" x14ac:dyDescent="0.25">
      <c r="A290" s="2" t="s">
        <v>25</v>
      </c>
      <c r="B290" s="14" t="s">
        <v>8</v>
      </c>
      <c r="C290" s="4" t="s">
        <v>77</v>
      </c>
      <c r="D290" s="4" t="s">
        <v>311</v>
      </c>
      <c r="E290" s="4" t="s">
        <v>38</v>
      </c>
      <c r="F290" s="134">
        <f t="shared" ref="F290:H290" si="94">F291</f>
        <v>0</v>
      </c>
      <c r="G290" s="134">
        <f t="shared" si="94"/>
        <v>0</v>
      </c>
      <c r="H290" s="134">
        <f t="shared" si="94"/>
        <v>0</v>
      </c>
      <c r="I290" s="125"/>
    </row>
    <row r="291" spans="1:9" ht="24" hidden="1" x14ac:dyDescent="0.25">
      <c r="A291" s="2" t="s">
        <v>16</v>
      </c>
      <c r="B291" s="14" t="s">
        <v>8</v>
      </c>
      <c r="C291" s="4" t="s">
        <v>77</v>
      </c>
      <c r="D291" s="4" t="s">
        <v>311</v>
      </c>
      <c r="E291" s="4" t="s">
        <v>17</v>
      </c>
      <c r="F291" s="134">
        <v>0</v>
      </c>
      <c r="G291" s="134">
        <v>0</v>
      </c>
      <c r="H291" s="134">
        <v>0</v>
      </c>
      <c r="I291" s="125"/>
    </row>
    <row r="292" spans="1:9" ht="36" hidden="1" x14ac:dyDescent="0.25">
      <c r="A292" s="3" t="s">
        <v>28</v>
      </c>
      <c r="B292" s="14" t="s">
        <v>8</v>
      </c>
      <c r="C292" s="4" t="s">
        <v>77</v>
      </c>
      <c r="D292" s="4" t="s">
        <v>168</v>
      </c>
      <c r="E292" s="5"/>
      <c r="F292" s="133">
        <f t="shared" ref="F292:H294" si="95">F293</f>
        <v>0</v>
      </c>
      <c r="G292" s="133">
        <f t="shared" si="95"/>
        <v>0</v>
      </c>
      <c r="H292" s="133">
        <f t="shared" si="95"/>
        <v>0</v>
      </c>
      <c r="I292" s="124"/>
    </row>
    <row r="293" spans="1:9" ht="36" hidden="1" x14ac:dyDescent="0.25">
      <c r="A293" s="19" t="s">
        <v>167</v>
      </c>
      <c r="B293" s="14" t="s">
        <v>8</v>
      </c>
      <c r="C293" s="4" t="s">
        <v>77</v>
      </c>
      <c r="D293" s="4" t="s">
        <v>169</v>
      </c>
      <c r="E293" s="5"/>
      <c r="F293" s="133">
        <f t="shared" si="95"/>
        <v>0</v>
      </c>
      <c r="G293" s="133">
        <f t="shared" si="95"/>
        <v>0</v>
      </c>
      <c r="H293" s="133">
        <f t="shared" si="95"/>
        <v>0</v>
      </c>
      <c r="I293" s="124"/>
    </row>
    <row r="294" spans="1:9" ht="24" hidden="1" x14ac:dyDescent="0.25">
      <c r="A294" s="9" t="s">
        <v>56</v>
      </c>
      <c r="B294" s="14" t="s">
        <v>8</v>
      </c>
      <c r="C294" s="4" t="s">
        <v>77</v>
      </c>
      <c r="D294" s="4" t="s">
        <v>175</v>
      </c>
      <c r="E294" s="5"/>
      <c r="F294" s="133">
        <f t="shared" si="95"/>
        <v>0</v>
      </c>
      <c r="G294" s="133">
        <f t="shared" si="95"/>
        <v>0</v>
      </c>
      <c r="H294" s="133">
        <f t="shared" si="95"/>
        <v>0</v>
      </c>
      <c r="I294" s="124"/>
    </row>
    <row r="295" spans="1:9" ht="24" hidden="1" x14ac:dyDescent="0.25">
      <c r="A295" s="2" t="s">
        <v>25</v>
      </c>
      <c r="B295" s="14" t="s">
        <v>8</v>
      </c>
      <c r="C295" s="4" t="s">
        <v>77</v>
      </c>
      <c r="D295" s="4" t="s">
        <v>175</v>
      </c>
      <c r="E295" s="5">
        <v>200</v>
      </c>
      <c r="F295" s="133">
        <f t="shared" ref="F295:H295" si="96">F296</f>
        <v>0</v>
      </c>
      <c r="G295" s="133">
        <f t="shared" si="96"/>
        <v>0</v>
      </c>
      <c r="H295" s="133">
        <f t="shared" si="96"/>
        <v>0</v>
      </c>
      <c r="I295" s="124"/>
    </row>
    <row r="296" spans="1:9" ht="24" hidden="1" x14ac:dyDescent="0.25">
      <c r="A296" s="2" t="s">
        <v>16</v>
      </c>
      <c r="B296" s="14" t="s">
        <v>8</v>
      </c>
      <c r="C296" s="4" t="s">
        <v>77</v>
      </c>
      <c r="D296" s="4" t="s">
        <v>175</v>
      </c>
      <c r="E296" s="5">
        <v>240</v>
      </c>
      <c r="F296" s="133">
        <v>0</v>
      </c>
      <c r="G296" s="133">
        <v>0</v>
      </c>
      <c r="H296" s="133">
        <v>0</v>
      </c>
      <c r="I296" s="124"/>
    </row>
    <row r="297" spans="1:9" ht="24" x14ac:dyDescent="0.25">
      <c r="A297" s="3" t="s">
        <v>333</v>
      </c>
      <c r="B297" s="14" t="s">
        <v>8</v>
      </c>
      <c r="C297" s="4" t="s">
        <v>77</v>
      </c>
      <c r="D297" s="4" t="s">
        <v>294</v>
      </c>
      <c r="E297" s="5"/>
      <c r="F297" s="133">
        <f>F298</f>
        <v>15212000</v>
      </c>
      <c r="G297" s="133">
        <f>G298</f>
        <v>146561.8600000001</v>
      </c>
      <c r="H297" s="133">
        <f>H298</f>
        <v>15358561.860000001</v>
      </c>
      <c r="I297" s="124"/>
    </row>
    <row r="298" spans="1:9" ht="24" x14ac:dyDescent="0.25">
      <c r="A298" s="19" t="s">
        <v>358</v>
      </c>
      <c r="B298" s="14" t="s">
        <v>8</v>
      </c>
      <c r="C298" s="4" t="s">
        <v>77</v>
      </c>
      <c r="D298" s="4" t="s">
        <v>295</v>
      </c>
      <c r="E298" s="5"/>
      <c r="F298" s="133">
        <f>F299+F304+F307+F310+F315</f>
        <v>15212000</v>
      </c>
      <c r="G298" s="133">
        <f>G299+G304+G307+G310+G315</f>
        <v>146561.8600000001</v>
      </c>
      <c r="H298" s="133">
        <f>H299+H304+H307+H310+H315</f>
        <v>15358561.860000001</v>
      </c>
      <c r="I298" s="124"/>
    </row>
    <row r="299" spans="1:9" x14ac:dyDescent="0.25">
      <c r="A299" s="6" t="s">
        <v>79</v>
      </c>
      <c r="B299" s="14" t="s">
        <v>8</v>
      </c>
      <c r="C299" s="4" t="s">
        <v>77</v>
      </c>
      <c r="D299" s="4" t="s">
        <v>296</v>
      </c>
      <c r="E299" s="4"/>
      <c r="F299" s="133">
        <f>F300+F302</f>
        <v>6372000</v>
      </c>
      <c r="G299" s="133">
        <f>G300+G302</f>
        <v>-798460.88</v>
      </c>
      <c r="H299" s="133">
        <f>H300+H302</f>
        <v>5573539.1200000001</v>
      </c>
      <c r="I299" s="124"/>
    </row>
    <row r="300" spans="1:9" ht="24" x14ac:dyDescent="0.25">
      <c r="A300" s="2" t="s">
        <v>25</v>
      </c>
      <c r="B300" s="14" t="s">
        <v>8</v>
      </c>
      <c r="C300" s="4" t="s">
        <v>77</v>
      </c>
      <c r="D300" s="4" t="s">
        <v>296</v>
      </c>
      <c r="E300" s="4" t="s">
        <v>38</v>
      </c>
      <c r="F300" s="133">
        <f t="shared" ref="F300:H300" si="97">F301</f>
        <v>5618000</v>
      </c>
      <c r="G300" s="133">
        <f t="shared" si="97"/>
        <v>-798460.88</v>
      </c>
      <c r="H300" s="133">
        <f t="shared" si="97"/>
        <v>4819539.12</v>
      </c>
      <c r="I300" s="124"/>
    </row>
    <row r="301" spans="1:9" ht="24" x14ac:dyDescent="0.25">
      <c r="A301" s="2" t="s">
        <v>16</v>
      </c>
      <c r="B301" s="14" t="s">
        <v>8</v>
      </c>
      <c r="C301" s="4" t="s">
        <v>77</v>
      </c>
      <c r="D301" s="4" t="s">
        <v>296</v>
      </c>
      <c r="E301" s="4" t="s">
        <v>17</v>
      </c>
      <c r="F301" s="133">
        <f>5618000</f>
        <v>5618000</v>
      </c>
      <c r="G301" s="133">
        <v>-798460.88</v>
      </c>
      <c r="H301" s="133">
        <f>F301+G301</f>
        <v>4819539.12</v>
      </c>
      <c r="I301" s="124"/>
    </row>
    <row r="302" spans="1:9" x14ac:dyDescent="0.25">
      <c r="A302" s="2" t="s">
        <v>18</v>
      </c>
      <c r="B302" s="14" t="s">
        <v>8</v>
      </c>
      <c r="C302" s="4" t="s">
        <v>77</v>
      </c>
      <c r="D302" s="4" t="s">
        <v>296</v>
      </c>
      <c r="E302" s="4" t="s">
        <v>19</v>
      </c>
      <c r="F302" s="133">
        <f t="shared" ref="F302:H302" si="98">F303</f>
        <v>754000</v>
      </c>
      <c r="G302" s="133">
        <f t="shared" si="98"/>
        <v>0</v>
      </c>
      <c r="H302" s="133">
        <f t="shared" si="98"/>
        <v>754000</v>
      </c>
      <c r="I302" s="124"/>
    </row>
    <row r="303" spans="1:9" ht="51" customHeight="1" x14ac:dyDescent="0.25">
      <c r="A303" s="2" t="s">
        <v>292</v>
      </c>
      <c r="B303" s="14" t="s">
        <v>8</v>
      </c>
      <c r="C303" s="4" t="s">
        <v>77</v>
      </c>
      <c r="D303" s="4" t="s">
        <v>296</v>
      </c>
      <c r="E303" s="4" t="s">
        <v>40</v>
      </c>
      <c r="F303" s="133">
        <v>754000</v>
      </c>
      <c r="G303" s="133">
        <v>0</v>
      </c>
      <c r="H303" s="133">
        <f>F303+G303</f>
        <v>754000</v>
      </c>
      <c r="I303" s="124"/>
    </row>
    <row r="304" spans="1:9" ht="24" hidden="1" x14ac:dyDescent="0.25">
      <c r="A304" s="2" t="s">
        <v>297</v>
      </c>
      <c r="B304" s="14" t="s">
        <v>8</v>
      </c>
      <c r="C304" s="4" t="s">
        <v>77</v>
      </c>
      <c r="D304" s="4" t="s">
        <v>298</v>
      </c>
      <c r="E304" s="4"/>
      <c r="F304" s="133">
        <f>F305</f>
        <v>0</v>
      </c>
      <c r="G304" s="133">
        <f>G305</f>
        <v>0</v>
      </c>
      <c r="H304" s="133">
        <f>H305</f>
        <v>0</v>
      </c>
      <c r="I304" s="124"/>
    </row>
    <row r="305" spans="1:9" hidden="1" x14ac:dyDescent="0.25">
      <c r="A305" s="2" t="s">
        <v>18</v>
      </c>
      <c r="B305" s="14" t="s">
        <v>8</v>
      </c>
      <c r="C305" s="4" t="s">
        <v>77</v>
      </c>
      <c r="D305" s="4" t="s">
        <v>298</v>
      </c>
      <c r="E305" s="4" t="s">
        <v>19</v>
      </c>
      <c r="F305" s="133">
        <f t="shared" ref="F305:H305" si="99">F306</f>
        <v>0</v>
      </c>
      <c r="G305" s="133">
        <f t="shared" si="99"/>
        <v>0</v>
      </c>
      <c r="H305" s="133">
        <f t="shared" si="99"/>
        <v>0</v>
      </c>
      <c r="I305" s="124"/>
    </row>
    <row r="306" spans="1:9" ht="54" hidden="1" customHeight="1" x14ac:dyDescent="0.25">
      <c r="A306" s="2" t="s">
        <v>292</v>
      </c>
      <c r="B306" s="14" t="s">
        <v>8</v>
      </c>
      <c r="C306" s="4" t="s">
        <v>77</v>
      </c>
      <c r="D306" s="4" t="s">
        <v>298</v>
      </c>
      <c r="E306" s="4" t="s">
        <v>40</v>
      </c>
      <c r="F306" s="133">
        <v>0</v>
      </c>
      <c r="G306" s="133">
        <v>0</v>
      </c>
      <c r="H306" s="133">
        <v>0</v>
      </c>
      <c r="I306" s="124"/>
    </row>
    <row r="307" spans="1:9" x14ac:dyDescent="0.25">
      <c r="A307" s="50" t="s">
        <v>78</v>
      </c>
      <c r="B307" s="14" t="s">
        <v>8</v>
      </c>
      <c r="C307" s="4" t="s">
        <v>77</v>
      </c>
      <c r="D307" s="4" t="s">
        <v>299</v>
      </c>
      <c r="E307" s="4"/>
      <c r="F307" s="133">
        <f>F308</f>
        <v>5000000</v>
      </c>
      <c r="G307" s="133">
        <f>G308</f>
        <v>661689.41</v>
      </c>
      <c r="H307" s="133">
        <f>H308</f>
        <v>5661689.4100000001</v>
      </c>
      <c r="I307" s="124"/>
    </row>
    <row r="308" spans="1:9" ht="24" x14ac:dyDescent="0.25">
      <c r="A308" s="2" t="s">
        <v>25</v>
      </c>
      <c r="B308" s="14" t="s">
        <v>8</v>
      </c>
      <c r="C308" s="4" t="s">
        <v>77</v>
      </c>
      <c r="D308" s="4" t="s">
        <v>299</v>
      </c>
      <c r="E308" s="4" t="s">
        <v>38</v>
      </c>
      <c r="F308" s="133">
        <f t="shared" ref="F308:H308" si="100">F309</f>
        <v>5000000</v>
      </c>
      <c r="G308" s="133">
        <f t="shared" si="100"/>
        <v>661689.41</v>
      </c>
      <c r="H308" s="133">
        <f t="shared" si="100"/>
        <v>5661689.4100000001</v>
      </c>
      <c r="I308" s="124"/>
    </row>
    <row r="309" spans="1:9" ht="24" x14ac:dyDescent="0.25">
      <c r="A309" s="2" t="s">
        <v>16</v>
      </c>
      <c r="B309" s="14" t="s">
        <v>8</v>
      </c>
      <c r="C309" s="4" t="s">
        <v>77</v>
      </c>
      <c r="D309" s="4" t="s">
        <v>299</v>
      </c>
      <c r="E309" s="4" t="s">
        <v>17</v>
      </c>
      <c r="F309" s="133">
        <f>6000000-1000000</f>
        <v>5000000</v>
      </c>
      <c r="G309" s="133">
        <v>661689.41</v>
      </c>
      <c r="H309" s="133">
        <f>F309+G309</f>
        <v>5661689.4100000001</v>
      </c>
      <c r="I309" s="124"/>
    </row>
    <row r="310" spans="1:9" ht="18.75" customHeight="1" x14ac:dyDescent="0.25">
      <c r="A310" s="50" t="s">
        <v>301</v>
      </c>
      <c r="B310" s="14" t="s">
        <v>8</v>
      </c>
      <c r="C310" s="4" t="s">
        <v>77</v>
      </c>
      <c r="D310" s="4" t="s">
        <v>300</v>
      </c>
      <c r="E310" s="4"/>
      <c r="F310" s="133">
        <f>F311+F313</f>
        <v>1300000</v>
      </c>
      <c r="G310" s="133">
        <f>G311+G313</f>
        <v>523333.33000000007</v>
      </c>
      <c r="H310" s="133">
        <f>H311+H313</f>
        <v>1823333.33</v>
      </c>
      <c r="I310" s="124"/>
    </row>
    <row r="311" spans="1:9" ht="24" x14ac:dyDescent="0.25">
      <c r="A311" s="2" t="s">
        <v>25</v>
      </c>
      <c r="B311" s="14" t="s">
        <v>8</v>
      </c>
      <c r="C311" s="4" t="s">
        <v>77</v>
      </c>
      <c r="D311" s="4" t="s">
        <v>300</v>
      </c>
      <c r="E311" s="4" t="s">
        <v>38</v>
      </c>
      <c r="F311" s="133">
        <f t="shared" ref="F311:H311" si="101">F312</f>
        <v>500000</v>
      </c>
      <c r="G311" s="133">
        <f t="shared" si="101"/>
        <v>1323333.33</v>
      </c>
      <c r="H311" s="133">
        <f t="shared" si="101"/>
        <v>1823333.33</v>
      </c>
      <c r="I311" s="124"/>
    </row>
    <row r="312" spans="1:9" ht="24" x14ac:dyDescent="0.25">
      <c r="A312" s="2" t="s">
        <v>16</v>
      </c>
      <c r="B312" s="14" t="s">
        <v>8</v>
      </c>
      <c r="C312" s="4" t="s">
        <v>77</v>
      </c>
      <c r="D312" s="4" t="s">
        <v>300</v>
      </c>
      <c r="E312" s="4" t="s">
        <v>17</v>
      </c>
      <c r="F312" s="133">
        <v>500000</v>
      </c>
      <c r="G312" s="133">
        <f>800000+523333.33</f>
        <v>1323333.33</v>
      </c>
      <c r="H312" s="133">
        <f>F312+G312</f>
        <v>1823333.33</v>
      </c>
      <c r="I312" s="124"/>
    </row>
    <row r="313" spans="1:9" x14ac:dyDescent="0.25">
      <c r="A313" s="2" t="s">
        <v>18</v>
      </c>
      <c r="B313" s="14" t="s">
        <v>8</v>
      </c>
      <c r="C313" s="4" t="s">
        <v>77</v>
      </c>
      <c r="D313" s="4" t="s">
        <v>300</v>
      </c>
      <c r="E313" s="4" t="s">
        <v>19</v>
      </c>
      <c r="F313" s="133">
        <f t="shared" ref="F313:H313" si="102">F314</f>
        <v>800000</v>
      </c>
      <c r="G313" s="133">
        <f t="shared" si="102"/>
        <v>-800000</v>
      </c>
      <c r="H313" s="133">
        <f t="shared" si="102"/>
        <v>0</v>
      </c>
      <c r="I313" s="124"/>
    </row>
    <row r="314" spans="1:9" ht="51.75" customHeight="1" x14ac:dyDescent="0.25">
      <c r="A314" s="2" t="s">
        <v>292</v>
      </c>
      <c r="B314" s="14" t="s">
        <v>8</v>
      </c>
      <c r="C314" s="4" t="s">
        <v>77</v>
      </c>
      <c r="D314" s="4" t="s">
        <v>300</v>
      </c>
      <c r="E314" s="4" t="s">
        <v>40</v>
      </c>
      <c r="F314" s="133">
        <v>800000</v>
      </c>
      <c r="G314" s="133">
        <v>-800000</v>
      </c>
      <c r="H314" s="133">
        <f>F314+G314</f>
        <v>0</v>
      </c>
      <c r="I314" s="124"/>
    </row>
    <row r="315" spans="1:9" x14ac:dyDescent="0.25">
      <c r="A315" s="50" t="s">
        <v>303</v>
      </c>
      <c r="B315" s="14" t="s">
        <v>8</v>
      </c>
      <c r="C315" s="4" t="s">
        <v>77</v>
      </c>
      <c r="D315" s="4" t="s">
        <v>302</v>
      </c>
      <c r="E315" s="4"/>
      <c r="F315" s="133">
        <f>F316+F318</f>
        <v>2540000</v>
      </c>
      <c r="G315" s="133">
        <f>G316+G318</f>
        <v>-240000</v>
      </c>
      <c r="H315" s="133">
        <f>H316+H318</f>
        <v>2300000</v>
      </c>
      <c r="I315" s="124"/>
    </row>
    <row r="316" spans="1:9" ht="24" x14ac:dyDescent="0.25">
      <c r="A316" s="2" t="s">
        <v>25</v>
      </c>
      <c r="B316" s="14" t="s">
        <v>8</v>
      </c>
      <c r="C316" s="4" t="s">
        <v>77</v>
      </c>
      <c r="D316" s="4" t="s">
        <v>302</v>
      </c>
      <c r="E316" s="4" t="s">
        <v>38</v>
      </c>
      <c r="F316" s="133">
        <f t="shared" ref="F316:H316" si="103">F317</f>
        <v>1740000</v>
      </c>
      <c r="G316" s="133">
        <f t="shared" si="103"/>
        <v>560000</v>
      </c>
      <c r="H316" s="133">
        <f t="shared" si="103"/>
        <v>2300000</v>
      </c>
      <c r="I316" s="124"/>
    </row>
    <row r="317" spans="1:9" ht="24" x14ac:dyDescent="0.25">
      <c r="A317" s="2" t="s">
        <v>16</v>
      </c>
      <c r="B317" s="14" t="s">
        <v>8</v>
      </c>
      <c r="C317" s="4" t="s">
        <v>77</v>
      </c>
      <c r="D317" s="4" t="s">
        <v>302</v>
      </c>
      <c r="E317" s="4" t="s">
        <v>17</v>
      </c>
      <c r="F317" s="133">
        <f>100000+440000+1200000</f>
        <v>1740000</v>
      </c>
      <c r="G317" s="133">
        <f>800000-240000</f>
        <v>560000</v>
      </c>
      <c r="H317" s="133">
        <f>F317+G317</f>
        <v>2300000</v>
      </c>
      <c r="I317" s="124"/>
    </row>
    <row r="318" spans="1:9" x14ac:dyDescent="0.25">
      <c r="A318" s="2" t="s">
        <v>18</v>
      </c>
      <c r="B318" s="14" t="s">
        <v>8</v>
      </c>
      <c r="C318" s="4" t="s">
        <v>77</v>
      </c>
      <c r="D318" s="4" t="s">
        <v>302</v>
      </c>
      <c r="E318" s="4" t="s">
        <v>19</v>
      </c>
      <c r="F318" s="133">
        <f t="shared" ref="F318:H318" si="104">F319</f>
        <v>800000</v>
      </c>
      <c r="G318" s="133">
        <f t="shared" si="104"/>
        <v>-800000</v>
      </c>
      <c r="H318" s="133">
        <f t="shared" si="104"/>
        <v>0</v>
      </c>
      <c r="I318" s="124"/>
    </row>
    <row r="319" spans="1:9" ht="51.75" customHeight="1" x14ac:dyDescent="0.25">
      <c r="A319" s="2" t="s">
        <v>292</v>
      </c>
      <c r="B319" s="14" t="s">
        <v>8</v>
      </c>
      <c r="C319" s="4" t="s">
        <v>77</v>
      </c>
      <c r="D319" s="4" t="s">
        <v>302</v>
      </c>
      <c r="E319" s="4" t="s">
        <v>40</v>
      </c>
      <c r="F319" s="133">
        <v>800000</v>
      </c>
      <c r="G319" s="133">
        <v>-800000</v>
      </c>
      <c r="H319" s="133">
        <f>F319+G319</f>
        <v>0</v>
      </c>
      <c r="I319" s="124"/>
    </row>
    <row r="320" spans="1:9" ht="60" x14ac:dyDescent="0.25">
      <c r="A320" s="3" t="s">
        <v>367</v>
      </c>
      <c r="B320" s="14" t="s">
        <v>8</v>
      </c>
      <c r="C320" s="4" t="s">
        <v>77</v>
      </c>
      <c r="D320" s="10" t="s">
        <v>200</v>
      </c>
      <c r="E320" s="5"/>
      <c r="F320" s="133">
        <f>F321+F325</f>
        <v>6020182</v>
      </c>
      <c r="G320" s="133">
        <f>G321+G325</f>
        <v>0</v>
      </c>
      <c r="H320" s="133">
        <f>H321+H325</f>
        <v>6020182</v>
      </c>
      <c r="I320" s="124"/>
    </row>
    <row r="321" spans="1:10" ht="28.5" hidden="1" customHeight="1" x14ac:dyDescent="0.25">
      <c r="A321" s="19" t="s">
        <v>198</v>
      </c>
      <c r="B321" s="14" t="s">
        <v>8</v>
      </c>
      <c r="C321" s="4" t="s">
        <v>77</v>
      </c>
      <c r="D321" s="10" t="s">
        <v>201</v>
      </c>
      <c r="E321" s="5"/>
      <c r="F321" s="133">
        <f t="shared" ref="F321:H322" si="105">F322</f>
        <v>0</v>
      </c>
      <c r="G321" s="133">
        <f t="shared" si="105"/>
        <v>0</v>
      </c>
      <c r="H321" s="133">
        <f t="shared" si="105"/>
        <v>0</v>
      </c>
      <c r="I321" s="124"/>
    </row>
    <row r="322" spans="1:10" hidden="1" x14ac:dyDescent="0.25">
      <c r="A322" s="6" t="s">
        <v>203</v>
      </c>
      <c r="B322" s="14" t="s">
        <v>8</v>
      </c>
      <c r="C322" s="4" t="s">
        <v>77</v>
      </c>
      <c r="D322" s="10" t="s">
        <v>204</v>
      </c>
      <c r="E322" s="5"/>
      <c r="F322" s="133">
        <f t="shared" si="105"/>
        <v>0</v>
      </c>
      <c r="G322" s="133">
        <f t="shared" si="105"/>
        <v>0</v>
      </c>
      <c r="H322" s="133">
        <f t="shared" si="105"/>
        <v>0</v>
      </c>
      <c r="I322" s="124"/>
    </row>
    <row r="323" spans="1:10" ht="24" hidden="1" x14ac:dyDescent="0.25">
      <c r="A323" s="2" t="s">
        <v>25</v>
      </c>
      <c r="B323" s="14" t="s">
        <v>8</v>
      </c>
      <c r="C323" s="4" t="s">
        <v>77</v>
      </c>
      <c r="D323" s="10" t="s">
        <v>204</v>
      </c>
      <c r="E323" s="4" t="s">
        <v>38</v>
      </c>
      <c r="F323" s="133">
        <f t="shared" ref="F323:H323" si="106">F324</f>
        <v>0</v>
      </c>
      <c r="G323" s="133">
        <f t="shared" si="106"/>
        <v>0</v>
      </c>
      <c r="H323" s="133">
        <f t="shared" si="106"/>
        <v>0</v>
      </c>
      <c r="I323" s="124"/>
    </row>
    <row r="324" spans="1:10" ht="24" hidden="1" x14ac:dyDescent="0.25">
      <c r="A324" s="2" t="s">
        <v>16</v>
      </c>
      <c r="B324" s="14" t="s">
        <v>8</v>
      </c>
      <c r="C324" s="4" t="s">
        <v>77</v>
      </c>
      <c r="D324" s="10" t="s">
        <v>204</v>
      </c>
      <c r="E324" s="4" t="s">
        <v>17</v>
      </c>
      <c r="F324" s="133">
        <v>0</v>
      </c>
      <c r="G324" s="133">
        <v>0</v>
      </c>
      <c r="H324" s="133">
        <v>0</v>
      </c>
      <c r="I324" s="124"/>
    </row>
    <row r="325" spans="1:10" ht="18" customHeight="1" x14ac:dyDescent="0.25">
      <c r="A325" s="27" t="s">
        <v>199</v>
      </c>
      <c r="B325" s="14" t="s">
        <v>8</v>
      </c>
      <c r="C325" s="4" t="s">
        <v>77</v>
      </c>
      <c r="D325" s="93" t="s">
        <v>205</v>
      </c>
      <c r="E325" s="96"/>
      <c r="F325" s="137">
        <f t="shared" ref="F325:H326" si="107">F326</f>
        <v>6020182</v>
      </c>
      <c r="G325" s="137">
        <f t="shared" si="107"/>
        <v>0</v>
      </c>
      <c r="H325" s="137">
        <f t="shared" si="107"/>
        <v>6020182</v>
      </c>
      <c r="I325" s="128"/>
      <c r="J325" s="37"/>
    </row>
    <row r="326" spans="1:10" x14ac:dyDescent="0.25">
      <c r="A326" s="6" t="s">
        <v>233</v>
      </c>
      <c r="B326" s="14" t="s">
        <v>8</v>
      </c>
      <c r="C326" s="4" t="s">
        <v>77</v>
      </c>
      <c r="D326" s="93" t="s">
        <v>234</v>
      </c>
      <c r="E326" s="96"/>
      <c r="F326" s="137">
        <f t="shared" si="107"/>
        <v>6020182</v>
      </c>
      <c r="G326" s="137">
        <f t="shared" si="107"/>
        <v>0</v>
      </c>
      <c r="H326" s="137">
        <f t="shared" si="107"/>
        <v>6020182</v>
      </c>
      <c r="I326" s="128"/>
    </row>
    <row r="327" spans="1:10" ht="28.95" customHeight="1" x14ac:dyDescent="0.25">
      <c r="A327" s="2" t="s">
        <v>350</v>
      </c>
      <c r="B327" s="14" t="s">
        <v>8</v>
      </c>
      <c r="C327" s="4" t="s">
        <v>77</v>
      </c>
      <c r="D327" s="93" t="s">
        <v>234</v>
      </c>
      <c r="E327" s="4" t="s">
        <v>293</v>
      </c>
      <c r="F327" s="133">
        <f t="shared" ref="F327:H327" si="108">F328</f>
        <v>6020182</v>
      </c>
      <c r="G327" s="133">
        <f t="shared" si="108"/>
        <v>0</v>
      </c>
      <c r="H327" s="133">
        <f t="shared" si="108"/>
        <v>6020182</v>
      </c>
      <c r="I327" s="124"/>
    </row>
    <row r="328" spans="1:10" x14ac:dyDescent="0.25">
      <c r="A328" s="2" t="s">
        <v>71</v>
      </c>
      <c r="B328" s="14" t="s">
        <v>8</v>
      </c>
      <c r="C328" s="4" t="s">
        <v>77</v>
      </c>
      <c r="D328" s="93" t="s">
        <v>234</v>
      </c>
      <c r="E328" s="4" t="s">
        <v>317</v>
      </c>
      <c r="F328" s="133">
        <v>6020182</v>
      </c>
      <c r="G328" s="133">
        <v>0</v>
      </c>
      <c r="H328" s="133">
        <f>F328+G328</f>
        <v>6020182</v>
      </c>
      <c r="I328" s="124"/>
    </row>
    <row r="329" spans="1:10" ht="48" hidden="1" customHeight="1" x14ac:dyDescent="0.25">
      <c r="A329" s="3" t="s">
        <v>68</v>
      </c>
      <c r="B329" s="14" t="s">
        <v>8</v>
      </c>
      <c r="C329" s="4" t="s">
        <v>77</v>
      </c>
      <c r="D329" s="4" t="s">
        <v>183</v>
      </c>
      <c r="E329" s="4"/>
      <c r="F329" s="133">
        <f t="shared" ref="F329:H330" si="109">F330</f>
        <v>0</v>
      </c>
      <c r="G329" s="133">
        <f t="shared" si="109"/>
        <v>0</v>
      </c>
      <c r="H329" s="133">
        <f t="shared" si="109"/>
        <v>0</v>
      </c>
      <c r="I329" s="124"/>
    </row>
    <row r="330" spans="1:10" ht="24" hidden="1" customHeight="1" x14ac:dyDescent="0.25">
      <c r="A330" s="19" t="s">
        <v>354</v>
      </c>
      <c r="B330" s="14" t="s">
        <v>8</v>
      </c>
      <c r="C330" s="4" t="s">
        <v>77</v>
      </c>
      <c r="D330" s="4" t="s">
        <v>184</v>
      </c>
      <c r="E330" s="4"/>
      <c r="F330" s="133">
        <f t="shared" si="109"/>
        <v>0</v>
      </c>
      <c r="G330" s="133">
        <f t="shared" si="109"/>
        <v>0</v>
      </c>
      <c r="H330" s="133">
        <f t="shared" si="109"/>
        <v>0</v>
      </c>
      <c r="I330" s="124"/>
    </row>
    <row r="331" spans="1:10" ht="24" hidden="1" customHeight="1" x14ac:dyDescent="0.25">
      <c r="A331" s="20" t="s">
        <v>39</v>
      </c>
      <c r="B331" s="14" t="s">
        <v>8</v>
      </c>
      <c r="C331" s="4" t="s">
        <v>77</v>
      </c>
      <c r="D331" s="4" t="s">
        <v>186</v>
      </c>
      <c r="E331" s="4"/>
      <c r="F331" s="133">
        <f t="shared" ref="F331:H332" si="110">F332</f>
        <v>0</v>
      </c>
      <c r="G331" s="133">
        <f t="shared" si="110"/>
        <v>0</v>
      </c>
      <c r="H331" s="133">
        <f t="shared" si="110"/>
        <v>0</v>
      </c>
      <c r="I331" s="124"/>
    </row>
    <row r="332" spans="1:10" ht="13.95" hidden="1" customHeight="1" x14ac:dyDescent="0.25">
      <c r="A332" s="2" t="s">
        <v>18</v>
      </c>
      <c r="B332" s="14" t="s">
        <v>8</v>
      </c>
      <c r="C332" s="4" t="s">
        <v>77</v>
      </c>
      <c r="D332" s="4" t="s">
        <v>186</v>
      </c>
      <c r="E332" s="4" t="s">
        <v>19</v>
      </c>
      <c r="F332" s="133">
        <f t="shared" si="110"/>
        <v>0</v>
      </c>
      <c r="G332" s="133">
        <f t="shared" si="110"/>
        <v>0</v>
      </c>
      <c r="H332" s="133">
        <f t="shared" si="110"/>
        <v>0</v>
      </c>
      <c r="I332" s="124"/>
    </row>
    <row r="333" spans="1:10" ht="52.5" hidden="1" customHeight="1" x14ac:dyDescent="0.25">
      <c r="A333" s="2" t="s">
        <v>292</v>
      </c>
      <c r="B333" s="14" t="s">
        <v>8</v>
      </c>
      <c r="C333" s="4" t="s">
        <v>77</v>
      </c>
      <c r="D333" s="4" t="s">
        <v>186</v>
      </c>
      <c r="E333" s="4" t="s">
        <v>40</v>
      </c>
      <c r="F333" s="133">
        <v>0</v>
      </c>
      <c r="G333" s="133">
        <v>0</v>
      </c>
      <c r="H333" s="133">
        <v>0</v>
      </c>
      <c r="I333" s="124"/>
    </row>
    <row r="334" spans="1:10" ht="24" hidden="1" x14ac:dyDescent="0.25">
      <c r="A334" s="103" t="s">
        <v>84</v>
      </c>
      <c r="B334" s="14" t="s">
        <v>8</v>
      </c>
      <c r="C334" s="4" t="s">
        <v>77</v>
      </c>
      <c r="D334" s="5" t="s">
        <v>178</v>
      </c>
      <c r="E334" s="5"/>
      <c r="F334" s="133">
        <f t="shared" ref="F334:H335" si="111">F335</f>
        <v>0</v>
      </c>
      <c r="G334" s="133">
        <f t="shared" si="111"/>
        <v>0</v>
      </c>
      <c r="H334" s="133">
        <f t="shared" si="111"/>
        <v>0</v>
      </c>
      <c r="I334" s="124"/>
    </row>
    <row r="335" spans="1:10" ht="24" hidden="1" x14ac:dyDescent="0.25">
      <c r="A335" s="104" t="s">
        <v>177</v>
      </c>
      <c r="B335" s="14" t="s">
        <v>8</v>
      </c>
      <c r="C335" s="4" t="s">
        <v>77</v>
      </c>
      <c r="D335" s="5" t="s">
        <v>179</v>
      </c>
      <c r="E335" s="5"/>
      <c r="F335" s="133">
        <f t="shared" si="111"/>
        <v>0</v>
      </c>
      <c r="G335" s="133">
        <f t="shared" si="111"/>
        <v>0</v>
      </c>
      <c r="H335" s="133">
        <f t="shared" si="111"/>
        <v>0</v>
      </c>
      <c r="I335" s="124"/>
    </row>
    <row r="336" spans="1:10" hidden="1" x14ac:dyDescent="0.25">
      <c r="A336" s="6" t="s">
        <v>139</v>
      </c>
      <c r="B336" s="14" t="s">
        <v>8</v>
      </c>
      <c r="C336" s="4" t="s">
        <v>77</v>
      </c>
      <c r="D336" s="5" t="s">
        <v>182</v>
      </c>
      <c r="E336" s="4"/>
      <c r="F336" s="133">
        <f>F337+F339</f>
        <v>0</v>
      </c>
      <c r="G336" s="133">
        <f>G337+G339</f>
        <v>0</v>
      </c>
      <c r="H336" s="133">
        <f>H337+H339</f>
        <v>0</v>
      </c>
      <c r="I336" s="124"/>
    </row>
    <row r="337" spans="1:9" ht="24" hidden="1" x14ac:dyDescent="0.25">
      <c r="A337" s="2" t="s">
        <v>25</v>
      </c>
      <c r="B337" s="14" t="s">
        <v>8</v>
      </c>
      <c r="C337" s="4" t="s">
        <v>77</v>
      </c>
      <c r="D337" s="5" t="s">
        <v>182</v>
      </c>
      <c r="E337" s="4" t="s">
        <v>38</v>
      </c>
      <c r="F337" s="133">
        <f>+F338</f>
        <v>0</v>
      </c>
      <c r="G337" s="133">
        <f>+G338</f>
        <v>0</v>
      </c>
      <c r="H337" s="133">
        <f>+H338</f>
        <v>0</v>
      </c>
      <c r="I337" s="124"/>
    </row>
    <row r="338" spans="1:9" ht="24" hidden="1" x14ac:dyDescent="0.25">
      <c r="A338" s="2" t="s">
        <v>16</v>
      </c>
      <c r="B338" s="14" t="s">
        <v>8</v>
      </c>
      <c r="C338" s="4" t="s">
        <v>77</v>
      </c>
      <c r="D338" s="5" t="s">
        <v>182</v>
      </c>
      <c r="E338" s="4" t="s">
        <v>17</v>
      </c>
      <c r="F338" s="133">
        <v>0</v>
      </c>
      <c r="G338" s="133">
        <v>0</v>
      </c>
      <c r="H338" s="133">
        <v>0</v>
      </c>
      <c r="I338" s="124"/>
    </row>
    <row r="339" spans="1:9" hidden="1" x14ac:dyDescent="0.25">
      <c r="A339" s="6" t="s">
        <v>90</v>
      </c>
      <c r="B339" s="14" t="s">
        <v>8</v>
      </c>
      <c r="C339" s="4" t="s">
        <v>77</v>
      </c>
      <c r="D339" s="5" t="s">
        <v>182</v>
      </c>
      <c r="E339" s="4" t="s">
        <v>91</v>
      </c>
      <c r="F339" s="134">
        <f t="shared" ref="F339:H339" si="112">F340</f>
        <v>0</v>
      </c>
      <c r="G339" s="134">
        <f t="shared" si="112"/>
        <v>0</v>
      </c>
      <c r="H339" s="134">
        <f t="shared" si="112"/>
        <v>0</v>
      </c>
      <c r="I339" s="125"/>
    </row>
    <row r="340" spans="1:9" hidden="1" x14ac:dyDescent="0.25">
      <c r="A340" s="6" t="s">
        <v>92</v>
      </c>
      <c r="B340" s="14" t="s">
        <v>8</v>
      </c>
      <c r="C340" s="4" t="s">
        <v>77</v>
      </c>
      <c r="D340" s="5" t="s">
        <v>182</v>
      </c>
      <c r="E340" s="4" t="s">
        <v>93</v>
      </c>
      <c r="F340" s="134">
        <v>0</v>
      </c>
      <c r="G340" s="134">
        <v>0</v>
      </c>
      <c r="H340" s="134">
        <v>0</v>
      </c>
      <c r="I340" s="125"/>
    </row>
    <row r="341" spans="1:9" x14ac:dyDescent="0.25">
      <c r="A341" s="87" t="s">
        <v>80</v>
      </c>
      <c r="B341" s="13" t="s">
        <v>8</v>
      </c>
      <c r="C341" s="11" t="s">
        <v>81</v>
      </c>
      <c r="D341" s="25"/>
      <c r="E341" s="11"/>
      <c r="F341" s="131">
        <f t="shared" ref="F341:H341" si="113">+F342</f>
        <v>1535000</v>
      </c>
      <c r="G341" s="131">
        <f t="shared" si="113"/>
        <v>0</v>
      </c>
      <c r="H341" s="131">
        <f t="shared" si="113"/>
        <v>1535000</v>
      </c>
      <c r="I341" s="122"/>
    </row>
    <row r="342" spans="1:9" x14ac:dyDescent="0.25">
      <c r="A342" s="15" t="s">
        <v>82</v>
      </c>
      <c r="B342" s="13" t="s">
        <v>8</v>
      </c>
      <c r="C342" s="11" t="s">
        <v>83</v>
      </c>
      <c r="D342" s="24"/>
      <c r="E342" s="25"/>
      <c r="F342" s="131">
        <f>+F347+F343</f>
        <v>1535000</v>
      </c>
      <c r="G342" s="131">
        <f>+G347+G343</f>
        <v>0</v>
      </c>
      <c r="H342" s="131">
        <f>+H347+H343</f>
        <v>1535000</v>
      </c>
      <c r="I342" s="122"/>
    </row>
    <row r="343" spans="1:9" ht="36" hidden="1" x14ac:dyDescent="0.25">
      <c r="A343" s="3" t="s">
        <v>28</v>
      </c>
      <c r="B343" s="13" t="s">
        <v>8</v>
      </c>
      <c r="C343" s="4" t="s">
        <v>83</v>
      </c>
      <c r="D343" s="4" t="s">
        <v>30</v>
      </c>
      <c r="E343" s="5"/>
      <c r="F343" s="131">
        <f t="shared" ref="F343:H345" si="114">+F344</f>
        <v>0</v>
      </c>
      <c r="G343" s="131">
        <f t="shared" si="114"/>
        <v>0</v>
      </c>
      <c r="H343" s="131">
        <f t="shared" si="114"/>
        <v>0</v>
      </c>
      <c r="I343" s="122"/>
    </row>
    <row r="344" spans="1:9" hidden="1" x14ac:dyDescent="0.25">
      <c r="A344" s="60" t="s">
        <v>29</v>
      </c>
      <c r="B344" s="13" t="s">
        <v>8</v>
      </c>
      <c r="C344" s="4" t="s">
        <v>83</v>
      </c>
      <c r="D344" s="4" t="s">
        <v>30</v>
      </c>
      <c r="E344" s="5"/>
      <c r="F344" s="133">
        <f t="shared" si="114"/>
        <v>0</v>
      </c>
      <c r="G344" s="133">
        <f t="shared" si="114"/>
        <v>0</v>
      </c>
      <c r="H344" s="133">
        <f t="shared" si="114"/>
        <v>0</v>
      </c>
      <c r="I344" s="124"/>
    </row>
    <row r="345" spans="1:9" ht="24" hidden="1" x14ac:dyDescent="0.25">
      <c r="A345" s="2" t="s">
        <v>25</v>
      </c>
      <c r="B345" s="14" t="s">
        <v>8</v>
      </c>
      <c r="C345" s="4" t="s">
        <v>83</v>
      </c>
      <c r="D345" s="4" t="s">
        <v>30</v>
      </c>
      <c r="E345" s="5">
        <v>200</v>
      </c>
      <c r="F345" s="133">
        <f t="shared" si="114"/>
        <v>0</v>
      </c>
      <c r="G345" s="133">
        <f t="shared" si="114"/>
        <v>0</v>
      </c>
      <c r="H345" s="133">
        <f t="shared" si="114"/>
        <v>0</v>
      </c>
      <c r="I345" s="124"/>
    </row>
    <row r="346" spans="1:9" ht="24" hidden="1" x14ac:dyDescent="0.25">
      <c r="A346" s="2" t="s">
        <v>16</v>
      </c>
      <c r="B346" s="14" t="s">
        <v>8</v>
      </c>
      <c r="C346" s="4" t="s">
        <v>83</v>
      </c>
      <c r="D346" s="4" t="s">
        <v>30</v>
      </c>
      <c r="E346" s="5">
        <v>240</v>
      </c>
      <c r="F346" s="133"/>
      <c r="G346" s="133"/>
      <c r="H346" s="133"/>
      <c r="I346" s="124"/>
    </row>
    <row r="347" spans="1:9" ht="29.4" customHeight="1" x14ac:dyDescent="0.25">
      <c r="A347" s="103" t="s">
        <v>341</v>
      </c>
      <c r="B347" s="14" t="s">
        <v>8</v>
      </c>
      <c r="C347" s="4" t="s">
        <v>83</v>
      </c>
      <c r="D347" s="5" t="s">
        <v>178</v>
      </c>
      <c r="E347" s="5"/>
      <c r="F347" s="133">
        <f>F348</f>
        <v>1535000</v>
      </c>
      <c r="G347" s="133">
        <f>G348</f>
        <v>0</v>
      </c>
      <c r="H347" s="133">
        <f>H348</f>
        <v>1535000</v>
      </c>
      <c r="I347" s="124"/>
    </row>
    <row r="348" spans="1:9" ht="29.4" customHeight="1" x14ac:dyDescent="0.25">
      <c r="A348" s="104" t="s">
        <v>177</v>
      </c>
      <c r="B348" s="14" t="s">
        <v>8</v>
      </c>
      <c r="C348" s="4" t="s">
        <v>83</v>
      </c>
      <c r="D348" s="5" t="s">
        <v>179</v>
      </c>
      <c r="E348" s="5"/>
      <c r="F348" s="133">
        <f>F349+F358+F361</f>
        <v>1535000</v>
      </c>
      <c r="G348" s="133">
        <f>G349+G358+G361</f>
        <v>0</v>
      </c>
      <c r="H348" s="133">
        <f>H349+H358+H361</f>
        <v>1535000</v>
      </c>
      <c r="I348" s="124"/>
    </row>
    <row r="349" spans="1:9" x14ac:dyDescent="0.25">
      <c r="A349" s="6" t="s">
        <v>139</v>
      </c>
      <c r="B349" s="14" t="s">
        <v>8</v>
      </c>
      <c r="C349" s="4" t="s">
        <v>83</v>
      </c>
      <c r="D349" s="5" t="s">
        <v>182</v>
      </c>
      <c r="E349" s="4"/>
      <c r="F349" s="133">
        <f>F350+F352+F356</f>
        <v>1374000</v>
      </c>
      <c r="G349" s="133">
        <f>G350+G352+G356</f>
        <v>0</v>
      </c>
      <c r="H349" s="133">
        <f>H350+H352+H356</f>
        <v>1374000</v>
      </c>
      <c r="I349" s="124"/>
    </row>
    <row r="350" spans="1:9" ht="24" x14ac:dyDescent="0.25">
      <c r="A350" s="2" t="s">
        <v>25</v>
      </c>
      <c r="B350" s="14" t="s">
        <v>8</v>
      </c>
      <c r="C350" s="4" t="s">
        <v>83</v>
      </c>
      <c r="D350" s="5" t="s">
        <v>182</v>
      </c>
      <c r="E350" s="4" t="s">
        <v>38</v>
      </c>
      <c r="F350" s="133">
        <f t="shared" ref="F350:H350" si="115">F351</f>
        <v>1274000</v>
      </c>
      <c r="G350" s="133">
        <f t="shared" si="115"/>
        <v>0</v>
      </c>
      <c r="H350" s="133">
        <f t="shared" si="115"/>
        <v>1274000</v>
      </c>
      <c r="I350" s="124"/>
    </row>
    <row r="351" spans="1:9" ht="24" x14ac:dyDescent="0.25">
      <c r="A351" s="2" t="s">
        <v>16</v>
      </c>
      <c r="B351" s="14" t="s">
        <v>8</v>
      </c>
      <c r="C351" s="4" t="s">
        <v>83</v>
      </c>
      <c r="D351" s="5" t="s">
        <v>182</v>
      </c>
      <c r="E351" s="4" t="s">
        <v>17</v>
      </c>
      <c r="F351" s="133">
        <f>190000+1084000</f>
        <v>1274000</v>
      </c>
      <c r="G351" s="133">
        <v>0</v>
      </c>
      <c r="H351" s="133">
        <f>F351+G351</f>
        <v>1274000</v>
      </c>
      <c r="I351" s="124"/>
    </row>
    <row r="352" spans="1:9" hidden="1" x14ac:dyDescent="0.25">
      <c r="A352" s="2" t="s">
        <v>134</v>
      </c>
      <c r="B352" s="14" t="s">
        <v>8</v>
      </c>
      <c r="C352" s="4" t="s">
        <v>83</v>
      </c>
      <c r="D352" s="5" t="s">
        <v>182</v>
      </c>
      <c r="E352" s="4" t="s">
        <v>135</v>
      </c>
      <c r="F352" s="133">
        <f>F353</f>
        <v>0</v>
      </c>
      <c r="G352" s="133">
        <f>G353</f>
        <v>0</v>
      </c>
      <c r="H352" s="133">
        <f>H353</f>
        <v>0</v>
      </c>
      <c r="I352" s="124"/>
    </row>
    <row r="353" spans="1:10" hidden="1" x14ac:dyDescent="0.25">
      <c r="A353" s="2" t="s">
        <v>137</v>
      </c>
      <c r="B353" s="14" t="s">
        <v>8</v>
      </c>
      <c r="C353" s="4" t="s">
        <v>83</v>
      </c>
      <c r="D353" s="5" t="s">
        <v>182</v>
      </c>
      <c r="E353" s="4" t="s">
        <v>136</v>
      </c>
      <c r="F353" s="133">
        <v>0</v>
      </c>
      <c r="G353" s="133">
        <v>0</v>
      </c>
      <c r="H353" s="133">
        <v>0</v>
      </c>
      <c r="I353" s="124"/>
    </row>
    <row r="354" spans="1:10" ht="24" hidden="1" x14ac:dyDescent="0.25">
      <c r="A354" s="2" t="s">
        <v>25</v>
      </c>
      <c r="B354" s="14" t="s">
        <v>8</v>
      </c>
      <c r="C354" s="4" t="s">
        <v>83</v>
      </c>
      <c r="D354" s="5" t="s">
        <v>182</v>
      </c>
      <c r="E354" s="4" t="s">
        <v>38</v>
      </c>
      <c r="F354" s="133">
        <f>+F355</f>
        <v>0</v>
      </c>
      <c r="G354" s="133">
        <f>+G355</f>
        <v>0</v>
      </c>
      <c r="H354" s="133">
        <f>+H355</f>
        <v>0</v>
      </c>
      <c r="I354" s="124"/>
      <c r="J354" s="99"/>
    </row>
    <row r="355" spans="1:10" ht="24" hidden="1" x14ac:dyDescent="0.25">
      <c r="A355" s="2" t="s">
        <v>16</v>
      </c>
      <c r="B355" s="14" t="s">
        <v>8</v>
      </c>
      <c r="C355" s="4" t="s">
        <v>83</v>
      </c>
      <c r="D355" s="5" t="s">
        <v>182</v>
      </c>
      <c r="E355" s="4" t="s">
        <v>17</v>
      </c>
      <c r="F355" s="133">
        <v>0</v>
      </c>
      <c r="G355" s="133">
        <v>0</v>
      </c>
      <c r="H355" s="133">
        <v>0</v>
      </c>
      <c r="I355" s="124"/>
      <c r="J355" s="99"/>
    </row>
    <row r="356" spans="1:10" x14ac:dyDescent="0.25">
      <c r="A356" s="6" t="s">
        <v>90</v>
      </c>
      <c r="B356" s="14" t="s">
        <v>8</v>
      </c>
      <c r="C356" s="4" t="s">
        <v>83</v>
      </c>
      <c r="D356" s="5" t="s">
        <v>182</v>
      </c>
      <c r="E356" s="4" t="s">
        <v>91</v>
      </c>
      <c r="F356" s="134">
        <f t="shared" ref="F356:H356" si="116">F357</f>
        <v>100000</v>
      </c>
      <c r="G356" s="134">
        <f t="shared" si="116"/>
        <v>0</v>
      </c>
      <c r="H356" s="134">
        <f t="shared" si="116"/>
        <v>100000</v>
      </c>
      <c r="I356" s="125"/>
    </row>
    <row r="357" spans="1:10" x14ac:dyDescent="0.25">
      <c r="A357" s="6" t="s">
        <v>92</v>
      </c>
      <c r="B357" s="14" t="s">
        <v>8</v>
      </c>
      <c r="C357" s="4" t="s">
        <v>83</v>
      </c>
      <c r="D357" s="5" t="s">
        <v>182</v>
      </c>
      <c r="E357" s="4" t="s">
        <v>93</v>
      </c>
      <c r="F357" s="134">
        <v>100000</v>
      </c>
      <c r="G357" s="134">
        <v>0</v>
      </c>
      <c r="H357" s="134">
        <f>F357+G357</f>
        <v>100000</v>
      </c>
      <c r="I357" s="125"/>
    </row>
    <row r="358" spans="1:10" ht="24" x14ac:dyDescent="0.25">
      <c r="A358" s="6" t="s">
        <v>34</v>
      </c>
      <c r="B358" s="14" t="s">
        <v>8</v>
      </c>
      <c r="C358" s="4" t="s">
        <v>83</v>
      </c>
      <c r="D358" s="5" t="s">
        <v>180</v>
      </c>
      <c r="E358" s="4"/>
      <c r="F358" s="133">
        <f>F359</f>
        <v>37000</v>
      </c>
      <c r="G358" s="133">
        <f>G359</f>
        <v>0</v>
      </c>
      <c r="H358" s="133">
        <f>H359</f>
        <v>37000</v>
      </c>
      <c r="I358" s="124"/>
    </row>
    <row r="359" spans="1:10" ht="24" x14ac:dyDescent="0.25">
      <c r="A359" s="2" t="s">
        <v>25</v>
      </c>
      <c r="B359" s="14" t="s">
        <v>8</v>
      </c>
      <c r="C359" s="4" t="s">
        <v>83</v>
      </c>
      <c r="D359" s="5" t="s">
        <v>180</v>
      </c>
      <c r="E359" s="5">
        <v>200</v>
      </c>
      <c r="F359" s="133">
        <f t="shared" ref="F359:H359" si="117">F360</f>
        <v>37000</v>
      </c>
      <c r="G359" s="133">
        <f t="shared" si="117"/>
        <v>0</v>
      </c>
      <c r="H359" s="133">
        <f t="shared" si="117"/>
        <v>37000</v>
      </c>
      <c r="I359" s="124"/>
    </row>
    <row r="360" spans="1:10" ht="24" x14ac:dyDescent="0.25">
      <c r="A360" s="2" t="s">
        <v>16</v>
      </c>
      <c r="B360" s="14" t="s">
        <v>8</v>
      </c>
      <c r="C360" s="4" t="s">
        <v>83</v>
      </c>
      <c r="D360" s="5" t="s">
        <v>180</v>
      </c>
      <c r="E360" s="5">
        <v>240</v>
      </c>
      <c r="F360" s="133">
        <v>37000</v>
      </c>
      <c r="G360" s="133">
        <v>0</v>
      </c>
      <c r="H360" s="133">
        <f>F360+G360</f>
        <v>37000</v>
      </c>
      <c r="I360" s="124"/>
    </row>
    <row r="361" spans="1:10" ht="24" x14ac:dyDescent="0.25">
      <c r="A361" s="2" t="s">
        <v>35</v>
      </c>
      <c r="B361" s="14" t="s">
        <v>8</v>
      </c>
      <c r="C361" s="4" t="s">
        <v>83</v>
      </c>
      <c r="D361" s="5" t="s">
        <v>342</v>
      </c>
      <c r="E361" s="4"/>
      <c r="F361" s="133">
        <f>F362</f>
        <v>124000</v>
      </c>
      <c r="G361" s="133">
        <f>G362</f>
        <v>0</v>
      </c>
      <c r="H361" s="133">
        <f>H362</f>
        <v>124000</v>
      </c>
      <c r="I361" s="124"/>
    </row>
    <row r="362" spans="1:10" ht="24" x14ac:dyDescent="0.25">
      <c r="A362" s="2" t="s">
        <v>25</v>
      </c>
      <c r="B362" s="14" t="s">
        <v>8</v>
      </c>
      <c r="C362" s="4" t="s">
        <v>83</v>
      </c>
      <c r="D362" s="5" t="s">
        <v>342</v>
      </c>
      <c r="E362" s="5">
        <v>200</v>
      </c>
      <c r="F362" s="133">
        <f t="shared" ref="F362:H362" si="118">F363</f>
        <v>124000</v>
      </c>
      <c r="G362" s="133">
        <f t="shared" si="118"/>
        <v>0</v>
      </c>
      <c r="H362" s="133">
        <f t="shared" si="118"/>
        <v>124000</v>
      </c>
      <c r="I362" s="124"/>
    </row>
    <row r="363" spans="1:10" ht="24" x14ac:dyDescent="0.25">
      <c r="A363" s="2" t="s">
        <v>16</v>
      </c>
      <c r="B363" s="14" t="s">
        <v>8</v>
      </c>
      <c r="C363" s="4" t="s">
        <v>83</v>
      </c>
      <c r="D363" s="5" t="s">
        <v>342</v>
      </c>
      <c r="E363" s="5">
        <v>240</v>
      </c>
      <c r="F363" s="133">
        <f>144000-20000</f>
        <v>124000</v>
      </c>
      <c r="G363" s="133">
        <v>0</v>
      </c>
      <c r="H363" s="133">
        <f>F363+G363</f>
        <v>124000</v>
      </c>
      <c r="I363" s="124"/>
    </row>
    <row r="364" spans="1:10" x14ac:dyDescent="0.25">
      <c r="A364" s="15" t="s">
        <v>110</v>
      </c>
      <c r="B364" s="13" t="s">
        <v>8</v>
      </c>
      <c r="C364" s="11" t="s">
        <v>111</v>
      </c>
      <c r="D364" s="24"/>
      <c r="E364" s="25"/>
      <c r="F364" s="131">
        <f t="shared" ref="F364:H364" si="119">+F365</f>
        <v>20728389</v>
      </c>
      <c r="G364" s="131">
        <f t="shared" si="119"/>
        <v>556998.29</v>
      </c>
      <c r="H364" s="131">
        <f t="shared" si="119"/>
        <v>21285387.289999999</v>
      </c>
      <c r="I364" s="122"/>
    </row>
    <row r="365" spans="1:10" x14ac:dyDescent="0.25">
      <c r="A365" s="60" t="s">
        <v>112</v>
      </c>
      <c r="B365" s="13" t="s">
        <v>8</v>
      </c>
      <c r="C365" s="11" t="s">
        <v>113</v>
      </c>
      <c r="D365" s="24"/>
      <c r="E365" s="25"/>
      <c r="F365" s="131">
        <f>F366+F372</f>
        <v>20728389</v>
      </c>
      <c r="G365" s="131">
        <f>G366+G372</f>
        <v>556998.29</v>
      </c>
      <c r="H365" s="131">
        <f>H366+H372</f>
        <v>21285387.289999999</v>
      </c>
      <c r="I365" s="122"/>
    </row>
    <row r="366" spans="1:10" ht="36" hidden="1" x14ac:dyDescent="0.25">
      <c r="A366" s="103" t="s">
        <v>357</v>
      </c>
      <c r="B366" s="14" t="s">
        <v>8</v>
      </c>
      <c r="C366" s="4" t="s">
        <v>113</v>
      </c>
      <c r="D366" s="5" t="s">
        <v>282</v>
      </c>
      <c r="E366" s="5"/>
      <c r="F366" s="133">
        <f t="shared" ref="F366:H370" si="120">F367</f>
        <v>0</v>
      </c>
      <c r="G366" s="133">
        <f t="shared" si="120"/>
        <v>0</v>
      </c>
      <c r="H366" s="133">
        <f t="shared" si="120"/>
        <v>0</v>
      </c>
      <c r="I366" s="124"/>
    </row>
    <row r="367" spans="1:10" hidden="1" x14ac:dyDescent="0.25">
      <c r="A367" s="103" t="s">
        <v>278</v>
      </c>
      <c r="B367" s="14" t="s">
        <v>8</v>
      </c>
      <c r="C367" s="4" t="s">
        <v>113</v>
      </c>
      <c r="D367" s="5" t="s">
        <v>283</v>
      </c>
      <c r="E367" s="5"/>
      <c r="F367" s="133">
        <f t="shared" si="120"/>
        <v>0</v>
      </c>
      <c r="G367" s="133">
        <f t="shared" si="120"/>
        <v>0</v>
      </c>
      <c r="H367" s="133">
        <f t="shared" si="120"/>
        <v>0</v>
      </c>
      <c r="I367" s="124"/>
    </row>
    <row r="368" spans="1:10" ht="24" hidden="1" x14ac:dyDescent="0.25">
      <c r="A368" s="104" t="s">
        <v>279</v>
      </c>
      <c r="B368" s="14" t="s">
        <v>8</v>
      </c>
      <c r="C368" s="4" t="s">
        <v>113</v>
      </c>
      <c r="D368" s="5" t="s">
        <v>284</v>
      </c>
      <c r="E368" s="5"/>
      <c r="F368" s="133">
        <f t="shared" si="120"/>
        <v>0</v>
      </c>
      <c r="G368" s="133">
        <f t="shared" si="120"/>
        <v>0</v>
      </c>
      <c r="H368" s="133">
        <f t="shared" si="120"/>
        <v>0</v>
      </c>
      <c r="I368" s="124"/>
    </row>
    <row r="369" spans="1:9" hidden="1" x14ac:dyDescent="0.25">
      <c r="A369" s="6" t="s">
        <v>280</v>
      </c>
      <c r="B369" s="14" t="s">
        <v>8</v>
      </c>
      <c r="C369" s="4" t="s">
        <v>113</v>
      </c>
      <c r="D369" s="5" t="s">
        <v>281</v>
      </c>
      <c r="E369" s="4"/>
      <c r="F369" s="133">
        <f t="shared" si="120"/>
        <v>0</v>
      </c>
      <c r="G369" s="133">
        <f t="shared" si="120"/>
        <v>0</v>
      </c>
      <c r="H369" s="133">
        <f t="shared" si="120"/>
        <v>0</v>
      </c>
      <c r="I369" s="124"/>
    </row>
    <row r="370" spans="1:9" ht="24" hidden="1" x14ac:dyDescent="0.25">
      <c r="A370" s="2" t="s">
        <v>25</v>
      </c>
      <c r="B370" s="14" t="s">
        <v>8</v>
      </c>
      <c r="C370" s="4" t="s">
        <v>113</v>
      </c>
      <c r="D370" s="5" t="s">
        <v>281</v>
      </c>
      <c r="E370" s="4" t="s">
        <v>38</v>
      </c>
      <c r="F370" s="133">
        <f t="shared" si="120"/>
        <v>0</v>
      </c>
      <c r="G370" s="133">
        <f t="shared" si="120"/>
        <v>0</v>
      </c>
      <c r="H370" s="133">
        <f t="shared" si="120"/>
        <v>0</v>
      </c>
      <c r="I370" s="124"/>
    </row>
    <row r="371" spans="1:9" ht="24" hidden="1" x14ac:dyDescent="0.25">
      <c r="A371" s="2" t="s">
        <v>16</v>
      </c>
      <c r="B371" s="14" t="s">
        <v>8</v>
      </c>
      <c r="C371" s="4" t="s">
        <v>113</v>
      </c>
      <c r="D371" s="5" t="s">
        <v>281</v>
      </c>
      <c r="E371" s="4" t="s">
        <v>17</v>
      </c>
      <c r="F371" s="133">
        <v>0</v>
      </c>
      <c r="G371" s="133">
        <v>0</v>
      </c>
      <c r="H371" s="133">
        <v>0</v>
      </c>
      <c r="I371" s="124"/>
    </row>
    <row r="372" spans="1:9" ht="24" x14ac:dyDescent="0.25">
      <c r="A372" s="3" t="s">
        <v>328</v>
      </c>
      <c r="B372" s="14" t="s">
        <v>8</v>
      </c>
      <c r="C372" s="4" t="s">
        <v>113</v>
      </c>
      <c r="D372" s="4" t="s">
        <v>266</v>
      </c>
      <c r="E372" s="4"/>
      <c r="F372" s="133">
        <f>F373+F395</f>
        <v>20728389</v>
      </c>
      <c r="G372" s="133">
        <f>G373+G395</f>
        <v>556998.29</v>
      </c>
      <c r="H372" s="133">
        <f>H373+H395</f>
        <v>21285387.289999999</v>
      </c>
      <c r="I372" s="124"/>
    </row>
    <row r="373" spans="1:9" ht="24" x14ac:dyDescent="0.25">
      <c r="A373" s="3" t="s">
        <v>267</v>
      </c>
      <c r="B373" s="14" t="s">
        <v>8</v>
      </c>
      <c r="C373" s="4" t="s">
        <v>113</v>
      </c>
      <c r="D373" s="4" t="s">
        <v>269</v>
      </c>
      <c r="E373" s="4"/>
      <c r="F373" s="133">
        <f>F374</f>
        <v>15415661</v>
      </c>
      <c r="G373" s="133">
        <f>G374</f>
        <v>556998.29</v>
      </c>
      <c r="H373" s="133">
        <f>H374</f>
        <v>15972659.289999999</v>
      </c>
      <c r="I373" s="124"/>
    </row>
    <row r="374" spans="1:9" ht="24" x14ac:dyDescent="0.25">
      <c r="A374" s="19" t="s">
        <v>268</v>
      </c>
      <c r="B374" s="14" t="s">
        <v>8</v>
      </c>
      <c r="C374" s="4" t="s">
        <v>113</v>
      </c>
      <c r="D374" s="4" t="s">
        <v>270</v>
      </c>
      <c r="E374" s="4"/>
      <c r="F374" s="133">
        <f>F375+F382+F385+F388</f>
        <v>15415661</v>
      </c>
      <c r="G374" s="133">
        <f>G375+G382+G385+G388</f>
        <v>556998.29</v>
      </c>
      <c r="H374" s="133">
        <f>H375+H382+H385+H388</f>
        <v>15972659.289999999</v>
      </c>
      <c r="I374" s="124"/>
    </row>
    <row r="375" spans="1:9" ht="24" x14ac:dyDescent="0.25">
      <c r="A375" s="6" t="s">
        <v>53</v>
      </c>
      <c r="B375" s="14" t="s">
        <v>8</v>
      </c>
      <c r="C375" s="4" t="s">
        <v>113</v>
      </c>
      <c r="D375" s="4" t="s">
        <v>271</v>
      </c>
      <c r="E375" s="4"/>
      <c r="F375" s="133">
        <f>F376+F378+F380</f>
        <v>10250661</v>
      </c>
      <c r="G375" s="133">
        <f>G376+G378+G380</f>
        <v>0</v>
      </c>
      <c r="H375" s="133">
        <f>H376+H378+H380</f>
        <v>10250661</v>
      </c>
      <c r="I375" s="124"/>
    </row>
    <row r="376" spans="1:9" ht="60" x14ac:dyDescent="0.25">
      <c r="A376" s="2" t="s">
        <v>12</v>
      </c>
      <c r="B376" s="14" t="s">
        <v>8</v>
      </c>
      <c r="C376" s="4" t="s">
        <v>113</v>
      </c>
      <c r="D376" s="4" t="s">
        <v>271</v>
      </c>
      <c r="E376" s="4" t="s">
        <v>13</v>
      </c>
      <c r="F376" s="133">
        <f t="shared" ref="F376:H376" si="121">F377</f>
        <v>9010729</v>
      </c>
      <c r="G376" s="133">
        <f t="shared" si="121"/>
        <v>0</v>
      </c>
      <c r="H376" s="133">
        <f t="shared" si="121"/>
        <v>9010729</v>
      </c>
      <c r="I376" s="124"/>
    </row>
    <row r="377" spans="1:9" x14ac:dyDescent="0.25">
      <c r="A377" s="6" t="s">
        <v>54</v>
      </c>
      <c r="B377" s="14" t="s">
        <v>8</v>
      </c>
      <c r="C377" s="4" t="s">
        <v>113</v>
      </c>
      <c r="D377" s="4" t="s">
        <v>271</v>
      </c>
      <c r="E377" s="4" t="s">
        <v>55</v>
      </c>
      <c r="F377" s="133">
        <f>7917791+1092938</f>
        <v>9010729</v>
      </c>
      <c r="G377" s="133">
        <v>0</v>
      </c>
      <c r="H377" s="133">
        <f>F377+G377</f>
        <v>9010729</v>
      </c>
      <c r="I377" s="124"/>
    </row>
    <row r="378" spans="1:9" ht="24" x14ac:dyDescent="0.25">
      <c r="A378" s="2" t="s">
        <v>25</v>
      </c>
      <c r="B378" s="14" t="s">
        <v>8</v>
      </c>
      <c r="C378" s="4" t="s">
        <v>113</v>
      </c>
      <c r="D378" s="4" t="s">
        <v>271</v>
      </c>
      <c r="E378" s="4" t="s">
        <v>38</v>
      </c>
      <c r="F378" s="133">
        <f t="shared" ref="F378:H378" si="122">F379</f>
        <v>1233932</v>
      </c>
      <c r="G378" s="133">
        <f t="shared" si="122"/>
        <v>0</v>
      </c>
      <c r="H378" s="133">
        <f t="shared" si="122"/>
        <v>1233932</v>
      </c>
      <c r="I378" s="124"/>
    </row>
    <row r="379" spans="1:9" ht="24" x14ac:dyDescent="0.25">
      <c r="A379" s="2" t="s">
        <v>16</v>
      </c>
      <c r="B379" s="14" t="s">
        <v>8</v>
      </c>
      <c r="C379" s="4" t="s">
        <v>113</v>
      </c>
      <c r="D379" s="4" t="s">
        <v>271</v>
      </c>
      <c r="E379" s="4" t="s">
        <v>17</v>
      </c>
      <c r="F379" s="133">
        <f>1363300-180000+50632</f>
        <v>1233932</v>
      </c>
      <c r="G379" s="133">
        <v>0</v>
      </c>
      <c r="H379" s="133">
        <f>F379+G379</f>
        <v>1233932</v>
      </c>
      <c r="I379" s="124"/>
    </row>
    <row r="380" spans="1:9" x14ac:dyDescent="0.25">
      <c r="A380" s="2" t="s">
        <v>18</v>
      </c>
      <c r="B380" s="14" t="s">
        <v>8</v>
      </c>
      <c r="C380" s="4" t="s">
        <v>113</v>
      </c>
      <c r="D380" s="4" t="s">
        <v>271</v>
      </c>
      <c r="E380" s="4" t="s">
        <v>19</v>
      </c>
      <c r="F380" s="133">
        <f t="shared" ref="F380:H380" si="123">F381</f>
        <v>6000</v>
      </c>
      <c r="G380" s="133">
        <f t="shared" si="123"/>
        <v>0</v>
      </c>
      <c r="H380" s="133">
        <f t="shared" si="123"/>
        <v>6000</v>
      </c>
      <c r="I380" s="124"/>
    </row>
    <row r="381" spans="1:9" x14ac:dyDescent="0.25">
      <c r="A381" s="2" t="s">
        <v>102</v>
      </c>
      <c r="B381" s="14" t="s">
        <v>8</v>
      </c>
      <c r="C381" s="4" t="s">
        <v>113</v>
      </c>
      <c r="D381" s="4" t="s">
        <v>271</v>
      </c>
      <c r="E381" s="4" t="s">
        <v>103</v>
      </c>
      <c r="F381" s="133">
        <v>6000</v>
      </c>
      <c r="G381" s="133">
        <v>0</v>
      </c>
      <c r="H381" s="133">
        <f>F381+G381</f>
        <v>6000</v>
      </c>
      <c r="I381" s="124"/>
    </row>
    <row r="382" spans="1:9" ht="24" x14ac:dyDescent="0.25">
      <c r="A382" s="6" t="s">
        <v>272</v>
      </c>
      <c r="B382" s="14" t="s">
        <v>8</v>
      </c>
      <c r="C382" s="4" t="s">
        <v>113</v>
      </c>
      <c r="D382" s="4" t="s">
        <v>273</v>
      </c>
      <c r="E382" s="4"/>
      <c r="F382" s="133">
        <f>F383</f>
        <v>1905000</v>
      </c>
      <c r="G382" s="133">
        <f>G383</f>
        <v>556998.29</v>
      </c>
      <c r="H382" s="133">
        <f>H383</f>
        <v>2461998.29</v>
      </c>
      <c r="I382" s="124"/>
    </row>
    <row r="383" spans="1:9" ht="24" x14ac:dyDescent="0.25">
      <c r="A383" s="2" t="s">
        <v>25</v>
      </c>
      <c r="B383" s="14" t="s">
        <v>8</v>
      </c>
      <c r="C383" s="4" t="s">
        <v>113</v>
      </c>
      <c r="D383" s="4" t="s">
        <v>273</v>
      </c>
      <c r="E383" s="4" t="s">
        <v>38</v>
      </c>
      <c r="F383" s="133">
        <f t="shared" ref="F383:H383" si="124">F384</f>
        <v>1905000</v>
      </c>
      <c r="G383" s="133">
        <f t="shared" si="124"/>
        <v>556998.29</v>
      </c>
      <c r="H383" s="133">
        <f t="shared" si="124"/>
        <v>2461998.29</v>
      </c>
      <c r="I383" s="124"/>
    </row>
    <row r="384" spans="1:9" ht="24" x14ac:dyDescent="0.25">
      <c r="A384" s="2" t="s">
        <v>16</v>
      </c>
      <c r="B384" s="14" t="s">
        <v>8</v>
      </c>
      <c r="C384" s="4" t="s">
        <v>113</v>
      </c>
      <c r="D384" s="4" t="s">
        <v>273</v>
      </c>
      <c r="E384" s="4" t="s">
        <v>17</v>
      </c>
      <c r="F384" s="133">
        <f>1632000+273000</f>
        <v>1905000</v>
      </c>
      <c r="G384" s="133">
        <v>556998.29</v>
      </c>
      <c r="H384" s="133">
        <f>F384+G384</f>
        <v>2461998.29</v>
      </c>
      <c r="I384" s="124"/>
    </row>
    <row r="385" spans="1:9" x14ac:dyDescent="0.25">
      <c r="A385" s="2" t="s">
        <v>274</v>
      </c>
      <c r="B385" s="14" t="s">
        <v>8</v>
      </c>
      <c r="C385" s="4" t="s">
        <v>113</v>
      </c>
      <c r="D385" s="4" t="s">
        <v>275</v>
      </c>
      <c r="E385" s="4"/>
      <c r="F385" s="133">
        <f>F386</f>
        <v>2580000</v>
      </c>
      <c r="G385" s="133">
        <f>G386</f>
        <v>0</v>
      </c>
      <c r="H385" s="133">
        <f>H386</f>
        <v>2580000</v>
      </c>
      <c r="I385" s="124"/>
    </row>
    <row r="386" spans="1:9" ht="24" x14ac:dyDescent="0.25">
      <c r="A386" s="2" t="s">
        <v>25</v>
      </c>
      <c r="B386" s="14" t="s">
        <v>8</v>
      </c>
      <c r="C386" s="4" t="s">
        <v>113</v>
      </c>
      <c r="D386" s="4" t="s">
        <v>275</v>
      </c>
      <c r="E386" s="4" t="s">
        <v>38</v>
      </c>
      <c r="F386" s="133">
        <f t="shared" ref="F386:H386" si="125">F387</f>
        <v>2580000</v>
      </c>
      <c r="G386" s="133">
        <f t="shared" si="125"/>
        <v>0</v>
      </c>
      <c r="H386" s="133">
        <f t="shared" si="125"/>
        <v>2580000</v>
      </c>
      <c r="I386" s="124"/>
    </row>
    <row r="387" spans="1:9" ht="24" x14ac:dyDescent="0.25">
      <c r="A387" s="2" t="s">
        <v>16</v>
      </c>
      <c r="B387" s="14" t="s">
        <v>8</v>
      </c>
      <c r="C387" s="4" t="s">
        <v>113</v>
      </c>
      <c r="D387" s="4" t="s">
        <v>275</v>
      </c>
      <c r="E387" s="4" t="s">
        <v>17</v>
      </c>
      <c r="F387" s="133">
        <f>3330000-750000</f>
        <v>2580000</v>
      </c>
      <c r="G387" s="133">
        <v>0</v>
      </c>
      <c r="H387" s="133">
        <f>F387+G387</f>
        <v>2580000</v>
      </c>
      <c r="I387" s="124"/>
    </row>
    <row r="388" spans="1:9" ht="24" x14ac:dyDescent="0.25">
      <c r="A388" s="6" t="s">
        <v>276</v>
      </c>
      <c r="B388" s="4" t="s">
        <v>8</v>
      </c>
      <c r="C388" s="4" t="s">
        <v>113</v>
      </c>
      <c r="D388" s="4" t="s">
        <v>277</v>
      </c>
      <c r="E388" s="4"/>
      <c r="F388" s="133">
        <f>F389+F391+F393</f>
        <v>680000</v>
      </c>
      <c r="G388" s="133">
        <f>G389+G391+G393</f>
        <v>0</v>
      </c>
      <c r="H388" s="133">
        <f>H389+H391+H393</f>
        <v>680000</v>
      </c>
      <c r="I388" s="124"/>
    </row>
    <row r="389" spans="1:9" ht="60" hidden="1" x14ac:dyDescent="0.25">
      <c r="A389" s="2" t="s">
        <v>12</v>
      </c>
      <c r="B389" s="14" t="s">
        <v>8</v>
      </c>
      <c r="C389" s="4" t="s">
        <v>113</v>
      </c>
      <c r="D389" s="4" t="s">
        <v>277</v>
      </c>
      <c r="E389" s="4" t="s">
        <v>13</v>
      </c>
      <c r="F389" s="133">
        <f t="shared" ref="F389:H389" si="126">F390</f>
        <v>0</v>
      </c>
      <c r="G389" s="133">
        <f t="shared" si="126"/>
        <v>0</v>
      </c>
      <c r="H389" s="133">
        <f t="shared" si="126"/>
        <v>0</v>
      </c>
      <c r="I389" s="124"/>
    </row>
    <row r="390" spans="1:9" hidden="1" x14ac:dyDescent="0.25">
      <c r="A390" s="6" t="s">
        <v>54</v>
      </c>
      <c r="B390" s="14" t="s">
        <v>8</v>
      </c>
      <c r="C390" s="4" t="s">
        <v>113</v>
      </c>
      <c r="D390" s="4" t="s">
        <v>277</v>
      </c>
      <c r="E390" s="4" t="s">
        <v>55</v>
      </c>
      <c r="F390" s="133">
        <v>0</v>
      </c>
      <c r="G390" s="133">
        <v>0</v>
      </c>
      <c r="H390" s="133">
        <v>0</v>
      </c>
      <c r="I390" s="124"/>
    </row>
    <row r="391" spans="1:9" ht="24" x14ac:dyDescent="0.25">
      <c r="A391" s="2" t="s">
        <v>25</v>
      </c>
      <c r="B391" s="14" t="s">
        <v>8</v>
      </c>
      <c r="C391" s="4" t="s">
        <v>113</v>
      </c>
      <c r="D391" s="4" t="s">
        <v>277</v>
      </c>
      <c r="E391" s="4" t="s">
        <v>38</v>
      </c>
      <c r="F391" s="133">
        <f t="shared" ref="F391:H391" si="127">F392</f>
        <v>680000</v>
      </c>
      <c r="G391" s="133">
        <f t="shared" si="127"/>
        <v>0</v>
      </c>
      <c r="H391" s="133">
        <f t="shared" si="127"/>
        <v>680000</v>
      </c>
      <c r="I391" s="124"/>
    </row>
    <row r="392" spans="1:9" ht="24" x14ac:dyDescent="0.25">
      <c r="A392" s="2" t="s">
        <v>16</v>
      </c>
      <c r="B392" s="14" t="s">
        <v>8</v>
      </c>
      <c r="C392" s="4" t="s">
        <v>113</v>
      </c>
      <c r="D392" s="4" t="s">
        <v>277</v>
      </c>
      <c r="E392" s="4" t="s">
        <v>17</v>
      </c>
      <c r="F392" s="133">
        <f>520000+160000</f>
        <v>680000</v>
      </c>
      <c r="G392" s="133">
        <v>0</v>
      </c>
      <c r="H392" s="133">
        <f>F392+G392</f>
        <v>680000</v>
      </c>
      <c r="I392" s="124"/>
    </row>
    <row r="393" spans="1:9" hidden="1" x14ac:dyDescent="0.25">
      <c r="A393" s="2" t="s">
        <v>18</v>
      </c>
      <c r="B393" s="14" t="s">
        <v>8</v>
      </c>
      <c r="C393" s="4" t="s">
        <v>113</v>
      </c>
      <c r="D393" s="4" t="s">
        <v>277</v>
      </c>
      <c r="E393" s="4" t="s">
        <v>19</v>
      </c>
      <c r="F393" s="133">
        <f t="shared" ref="F393:H393" si="128">F394</f>
        <v>0</v>
      </c>
      <c r="G393" s="133">
        <f t="shared" si="128"/>
        <v>0</v>
      </c>
      <c r="H393" s="133">
        <f t="shared" si="128"/>
        <v>0</v>
      </c>
      <c r="I393" s="124"/>
    </row>
    <row r="394" spans="1:9" hidden="1" x14ac:dyDescent="0.25">
      <c r="A394" s="2" t="s">
        <v>102</v>
      </c>
      <c r="B394" s="14" t="s">
        <v>8</v>
      </c>
      <c r="C394" s="4" t="s">
        <v>113</v>
      </c>
      <c r="D394" s="4" t="s">
        <v>277</v>
      </c>
      <c r="E394" s="4" t="s">
        <v>103</v>
      </c>
      <c r="F394" s="133">
        <v>0</v>
      </c>
      <c r="G394" s="133">
        <v>0</v>
      </c>
      <c r="H394" s="133">
        <v>0</v>
      </c>
      <c r="I394" s="124"/>
    </row>
    <row r="395" spans="1:9" ht="24" x14ac:dyDescent="0.25">
      <c r="A395" s="18" t="s">
        <v>329</v>
      </c>
      <c r="B395" s="14" t="s">
        <v>8</v>
      </c>
      <c r="C395" s="4" t="s">
        <v>113</v>
      </c>
      <c r="D395" s="4" t="s">
        <v>286</v>
      </c>
      <c r="E395" s="4"/>
      <c r="F395" s="133">
        <f>F396</f>
        <v>5312728</v>
      </c>
      <c r="G395" s="133">
        <f>G396</f>
        <v>0</v>
      </c>
      <c r="H395" s="133">
        <f>H396</f>
        <v>5312728</v>
      </c>
      <c r="I395" s="124"/>
    </row>
    <row r="396" spans="1:9" ht="24" x14ac:dyDescent="0.25">
      <c r="A396" s="27" t="s">
        <v>285</v>
      </c>
      <c r="B396" s="14" t="s">
        <v>8</v>
      </c>
      <c r="C396" s="4" t="s">
        <v>113</v>
      </c>
      <c r="D396" s="4" t="s">
        <v>287</v>
      </c>
      <c r="E396" s="4"/>
      <c r="F396" s="133">
        <f>F397+F404+F407+F413</f>
        <v>5312728</v>
      </c>
      <c r="G396" s="133">
        <f>G397+G404+G407+G413+G410</f>
        <v>0</v>
      </c>
      <c r="H396" s="133">
        <f>H397+H404+H407+H413+H410</f>
        <v>5312728</v>
      </c>
      <c r="I396" s="124"/>
    </row>
    <row r="397" spans="1:9" ht="24" x14ac:dyDescent="0.25">
      <c r="A397" s="16" t="s">
        <v>53</v>
      </c>
      <c r="B397" s="4" t="s">
        <v>8</v>
      </c>
      <c r="C397" s="4" t="s">
        <v>113</v>
      </c>
      <c r="D397" s="4" t="s">
        <v>288</v>
      </c>
      <c r="E397" s="4"/>
      <c r="F397" s="133">
        <f>F398+F400+F402</f>
        <v>4721728</v>
      </c>
      <c r="G397" s="133">
        <f>G398+G400+G402</f>
        <v>0</v>
      </c>
      <c r="H397" s="133">
        <f>H398+H400+H402</f>
        <v>4721728</v>
      </c>
      <c r="I397" s="124"/>
    </row>
    <row r="398" spans="1:9" ht="51.6" customHeight="1" x14ac:dyDescent="0.25">
      <c r="A398" s="2" t="s">
        <v>12</v>
      </c>
      <c r="B398" s="4" t="s">
        <v>8</v>
      </c>
      <c r="C398" s="4" t="s">
        <v>113</v>
      </c>
      <c r="D398" s="4" t="s">
        <v>288</v>
      </c>
      <c r="E398" s="4" t="s">
        <v>13</v>
      </c>
      <c r="F398" s="133">
        <f t="shared" ref="F398:H398" si="129">F399</f>
        <v>4383628</v>
      </c>
      <c r="G398" s="133">
        <f t="shared" si="129"/>
        <v>0</v>
      </c>
      <c r="H398" s="133">
        <f t="shared" si="129"/>
        <v>4383628</v>
      </c>
      <c r="I398" s="124"/>
    </row>
    <row r="399" spans="1:9" x14ac:dyDescent="0.25">
      <c r="A399" s="6" t="s">
        <v>54</v>
      </c>
      <c r="B399" s="4" t="s">
        <v>8</v>
      </c>
      <c r="C399" s="4" t="s">
        <v>113</v>
      </c>
      <c r="D399" s="4" t="s">
        <v>288</v>
      </c>
      <c r="E399" s="4" t="s">
        <v>55</v>
      </c>
      <c r="F399" s="133">
        <v>4383628</v>
      </c>
      <c r="G399" s="133">
        <v>0</v>
      </c>
      <c r="H399" s="133">
        <f>F399+G399</f>
        <v>4383628</v>
      </c>
      <c r="I399" s="124"/>
    </row>
    <row r="400" spans="1:9" ht="24" x14ac:dyDescent="0.25">
      <c r="A400" s="2" t="s">
        <v>25</v>
      </c>
      <c r="B400" s="4" t="s">
        <v>8</v>
      </c>
      <c r="C400" s="4" t="s">
        <v>113</v>
      </c>
      <c r="D400" s="4" t="s">
        <v>288</v>
      </c>
      <c r="E400" s="4" t="s">
        <v>38</v>
      </c>
      <c r="F400" s="133">
        <f t="shared" ref="F400:H400" si="130">F401</f>
        <v>333100</v>
      </c>
      <c r="G400" s="133">
        <f t="shared" si="130"/>
        <v>0</v>
      </c>
      <c r="H400" s="133">
        <f t="shared" si="130"/>
        <v>333100</v>
      </c>
      <c r="I400" s="124"/>
    </row>
    <row r="401" spans="1:9" ht="24" x14ac:dyDescent="0.25">
      <c r="A401" s="2" t="s">
        <v>16</v>
      </c>
      <c r="B401" s="4" t="s">
        <v>8</v>
      </c>
      <c r="C401" s="4" t="s">
        <v>113</v>
      </c>
      <c r="D401" s="4" t="s">
        <v>288</v>
      </c>
      <c r="E401" s="4" t="s">
        <v>17</v>
      </c>
      <c r="F401" s="133">
        <v>333100</v>
      </c>
      <c r="G401" s="133">
        <v>0</v>
      </c>
      <c r="H401" s="133">
        <f>F401+G401</f>
        <v>333100</v>
      </c>
      <c r="I401" s="124"/>
    </row>
    <row r="402" spans="1:9" x14ac:dyDescent="0.25">
      <c r="A402" s="2" t="s">
        <v>18</v>
      </c>
      <c r="B402" s="4" t="s">
        <v>8</v>
      </c>
      <c r="C402" s="4" t="s">
        <v>113</v>
      </c>
      <c r="D402" s="4" t="s">
        <v>288</v>
      </c>
      <c r="E402" s="4" t="s">
        <v>19</v>
      </c>
      <c r="F402" s="133">
        <f t="shared" ref="F402:H402" si="131">F403</f>
        <v>5000</v>
      </c>
      <c r="G402" s="133">
        <f t="shared" si="131"/>
        <v>0</v>
      </c>
      <c r="H402" s="133">
        <f t="shared" si="131"/>
        <v>5000</v>
      </c>
      <c r="I402" s="124"/>
    </row>
    <row r="403" spans="1:9" x14ac:dyDescent="0.25">
      <c r="A403" s="2" t="s">
        <v>102</v>
      </c>
      <c r="B403" s="4" t="s">
        <v>8</v>
      </c>
      <c r="C403" s="4" t="s">
        <v>113</v>
      </c>
      <c r="D403" s="4" t="s">
        <v>288</v>
      </c>
      <c r="E403" s="4" t="s">
        <v>103</v>
      </c>
      <c r="F403" s="133">
        <v>5000</v>
      </c>
      <c r="G403" s="133">
        <v>0</v>
      </c>
      <c r="H403" s="133">
        <f>F403+G403</f>
        <v>5000</v>
      </c>
      <c r="I403" s="124"/>
    </row>
    <row r="404" spans="1:9" ht="24" x14ac:dyDescent="0.25">
      <c r="A404" s="16" t="s">
        <v>289</v>
      </c>
      <c r="B404" s="4" t="s">
        <v>8</v>
      </c>
      <c r="C404" s="4" t="s">
        <v>113</v>
      </c>
      <c r="D404" s="4" t="s">
        <v>291</v>
      </c>
      <c r="E404" s="4"/>
      <c r="F404" s="133">
        <f>F405</f>
        <v>574000</v>
      </c>
      <c r="G404" s="133">
        <f>G405</f>
        <v>0</v>
      </c>
      <c r="H404" s="133">
        <f>H405</f>
        <v>574000</v>
      </c>
      <c r="I404" s="124"/>
    </row>
    <row r="405" spans="1:9" ht="24" x14ac:dyDescent="0.25">
      <c r="A405" s="2" t="s">
        <v>25</v>
      </c>
      <c r="B405" s="4" t="s">
        <v>8</v>
      </c>
      <c r="C405" s="4" t="s">
        <v>113</v>
      </c>
      <c r="D405" s="4" t="s">
        <v>291</v>
      </c>
      <c r="E405" s="4" t="s">
        <v>38</v>
      </c>
      <c r="F405" s="133">
        <f t="shared" ref="F405:H405" si="132">F406</f>
        <v>574000</v>
      </c>
      <c r="G405" s="133">
        <f t="shared" si="132"/>
        <v>0</v>
      </c>
      <c r="H405" s="133">
        <f t="shared" si="132"/>
        <v>574000</v>
      </c>
      <c r="I405" s="124"/>
    </row>
    <row r="406" spans="1:9" ht="24" x14ac:dyDescent="0.25">
      <c r="A406" s="2" t="s">
        <v>16</v>
      </c>
      <c r="B406" s="4" t="s">
        <v>8</v>
      </c>
      <c r="C406" s="4" t="s">
        <v>113</v>
      </c>
      <c r="D406" s="4" t="s">
        <v>291</v>
      </c>
      <c r="E406" s="4" t="s">
        <v>17</v>
      </c>
      <c r="F406" s="133">
        <f>624000-50000</f>
        <v>574000</v>
      </c>
      <c r="G406" s="133">
        <v>0</v>
      </c>
      <c r="H406" s="133">
        <f>F406+G406</f>
        <v>574000</v>
      </c>
      <c r="I406" s="124"/>
    </row>
    <row r="407" spans="1:9" x14ac:dyDescent="0.25">
      <c r="A407" s="2" t="s">
        <v>274</v>
      </c>
      <c r="B407" s="4" t="s">
        <v>8</v>
      </c>
      <c r="C407" s="4" t="s">
        <v>113</v>
      </c>
      <c r="D407" s="4" t="s">
        <v>275</v>
      </c>
      <c r="E407" s="4"/>
      <c r="F407" s="133">
        <f>F409</f>
        <v>17000</v>
      </c>
      <c r="G407" s="133">
        <f>G409</f>
        <v>-17000</v>
      </c>
      <c r="H407" s="133">
        <f>H409</f>
        <v>0</v>
      </c>
      <c r="I407" s="124"/>
    </row>
    <row r="408" spans="1:9" ht="24" x14ac:dyDescent="0.25">
      <c r="A408" s="2" t="s">
        <v>25</v>
      </c>
      <c r="B408" s="4" t="s">
        <v>8</v>
      </c>
      <c r="C408" s="4" t="s">
        <v>113</v>
      </c>
      <c r="D408" s="4" t="s">
        <v>275</v>
      </c>
      <c r="E408" s="4" t="s">
        <v>38</v>
      </c>
      <c r="F408" s="133">
        <f t="shared" ref="F408:H408" si="133">F409</f>
        <v>17000</v>
      </c>
      <c r="G408" s="133">
        <f t="shared" si="133"/>
        <v>-17000</v>
      </c>
      <c r="H408" s="133">
        <f t="shared" si="133"/>
        <v>0</v>
      </c>
      <c r="I408" s="124"/>
    </row>
    <row r="409" spans="1:9" ht="24" x14ac:dyDescent="0.25">
      <c r="A409" s="2" t="s">
        <v>16</v>
      </c>
      <c r="B409" s="4" t="s">
        <v>8</v>
      </c>
      <c r="C409" s="4" t="s">
        <v>113</v>
      </c>
      <c r="D409" s="4" t="s">
        <v>275</v>
      </c>
      <c r="E409" s="4" t="s">
        <v>17</v>
      </c>
      <c r="F409" s="133">
        <v>17000</v>
      </c>
      <c r="G409" s="133">
        <v>-17000</v>
      </c>
      <c r="H409" s="133">
        <f>F409+G409</f>
        <v>0</v>
      </c>
      <c r="I409" s="124"/>
    </row>
    <row r="410" spans="1:9" x14ac:dyDescent="0.25">
      <c r="A410" s="2" t="s">
        <v>274</v>
      </c>
      <c r="B410" s="4" t="s">
        <v>8</v>
      </c>
      <c r="C410" s="4" t="s">
        <v>113</v>
      </c>
      <c r="D410" s="4" t="s">
        <v>330</v>
      </c>
      <c r="E410" s="4"/>
      <c r="F410" s="133">
        <f>F412</f>
        <v>0</v>
      </c>
      <c r="G410" s="133">
        <f>G412</f>
        <v>17000</v>
      </c>
      <c r="H410" s="133">
        <f>H412</f>
        <v>17000</v>
      </c>
      <c r="I410" s="124"/>
    </row>
    <row r="411" spans="1:9" ht="24" x14ac:dyDescent="0.25">
      <c r="A411" s="2" t="s">
        <v>25</v>
      </c>
      <c r="B411" s="4" t="s">
        <v>8</v>
      </c>
      <c r="C411" s="4" t="s">
        <v>113</v>
      </c>
      <c r="D411" s="4" t="s">
        <v>330</v>
      </c>
      <c r="E411" s="4" t="s">
        <v>38</v>
      </c>
      <c r="F411" s="133">
        <f t="shared" ref="F411:H411" si="134">F412</f>
        <v>0</v>
      </c>
      <c r="G411" s="133">
        <f t="shared" si="134"/>
        <v>17000</v>
      </c>
      <c r="H411" s="133">
        <f t="shared" si="134"/>
        <v>17000</v>
      </c>
      <c r="I411" s="124"/>
    </row>
    <row r="412" spans="1:9" ht="24" x14ac:dyDescent="0.25">
      <c r="A412" s="2" t="s">
        <v>16</v>
      </c>
      <c r="B412" s="4" t="s">
        <v>8</v>
      </c>
      <c r="C412" s="4" t="s">
        <v>113</v>
      </c>
      <c r="D412" s="4" t="s">
        <v>330</v>
      </c>
      <c r="E412" s="4" t="s">
        <v>17</v>
      </c>
      <c r="F412" s="133">
        <v>0</v>
      </c>
      <c r="G412" s="133">
        <v>17000</v>
      </c>
      <c r="H412" s="133">
        <f>F412+G412</f>
        <v>17000</v>
      </c>
      <c r="I412" s="124"/>
    </row>
    <row r="413" spans="1:9" ht="24" hidden="1" x14ac:dyDescent="0.25">
      <c r="A413" s="6" t="s">
        <v>290</v>
      </c>
      <c r="B413" s="4" t="s">
        <v>8</v>
      </c>
      <c r="C413" s="4" t="s">
        <v>113</v>
      </c>
      <c r="D413" s="4" t="s">
        <v>277</v>
      </c>
      <c r="E413" s="4"/>
      <c r="F413" s="133">
        <f>F414</f>
        <v>0</v>
      </c>
      <c r="G413" s="133">
        <f>G414</f>
        <v>0</v>
      </c>
      <c r="H413" s="133">
        <f>H414</f>
        <v>0</v>
      </c>
      <c r="I413" s="124"/>
    </row>
    <row r="414" spans="1:9" ht="24" hidden="1" x14ac:dyDescent="0.25">
      <c r="A414" s="2" t="s">
        <v>25</v>
      </c>
      <c r="B414" s="4" t="s">
        <v>8</v>
      </c>
      <c r="C414" s="4" t="s">
        <v>113</v>
      </c>
      <c r="D414" s="4" t="s">
        <v>277</v>
      </c>
      <c r="E414" s="4" t="s">
        <v>38</v>
      </c>
      <c r="F414" s="133">
        <f t="shared" ref="F414:H414" si="135">F415</f>
        <v>0</v>
      </c>
      <c r="G414" s="133">
        <f t="shared" si="135"/>
        <v>0</v>
      </c>
      <c r="H414" s="133">
        <f t="shared" si="135"/>
        <v>0</v>
      </c>
      <c r="I414" s="124"/>
    </row>
    <row r="415" spans="1:9" ht="24" hidden="1" x14ac:dyDescent="0.25">
      <c r="A415" s="2" t="s">
        <v>16</v>
      </c>
      <c r="B415" s="4" t="s">
        <v>8</v>
      </c>
      <c r="C415" s="4" t="s">
        <v>113</v>
      </c>
      <c r="D415" s="4" t="s">
        <v>277</v>
      </c>
      <c r="E415" s="4" t="s">
        <v>17</v>
      </c>
      <c r="F415" s="133">
        <v>0</v>
      </c>
      <c r="G415" s="133">
        <v>0</v>
      </c>
      <c r="H415" s="133">
        <v>0</v>
      </c>
      <c r="I415" s="124"/>
    </row>
    <row r="416" spans="1:9" x14ac:dyDescent="0.25">
      <c r="A416" s="60" t="s">
        <v>85</v>
      </c>
      <c r="B416" s="13" t="s">
        <v>8</v>
      </c>
      <c r="C416" s="11" t="s">
        <v>86</v>
      </c>
      <c r="D416" s="26"/>
      <c r="E416" s="5"/>
      <c r="F416" s="131">
        <f>+F417</f>
        <v>4660000</v>
      </c>
      <c r="G416" s="131">
        <f>+G417</f>
        <v>399000</v>
      </c>
      <c r="H416" s="131">
        <f>+H417</f>
        <v>5059000</v>
      </c>
      <c r="I416" s="122"/>
    </row>
    <row r="417" spans="1:9" x14ac:dyDescent="0.25">
      <c r="A417" s="60" t="s">
        <v>87</v>
      </c>
      <c r="B417" s="13" t="s">
        <v>8</v>
      </c>
      <c r="C417" s="11" t="s">
        <v>88</v>
      </c>
      <c r="D417" s="25"/>
      <c r="E417" s="25"/>
      <c r="F417" s="131">
        <f>F418+F441+F446</f>
        <v>4660000</v>
      </c>
      <c r="G417" s="131">
        <f>G418+G441+G446</f>
        <v>399000</v>
      </c>
      <c r="H417" s="131">
        <f>H418+H441+H446</f>
        <v>5059000</v>
      </c>
      <c r="I417" s="122"/>
    </row>
    <row r="418" spans="1:9" ht="36" x14ac:dyDescent="0.25">
      <c r="A418" s="3" t="s">
        <v>357</v>
      </c>
      <c r="B418" s="14" t="s">
        <v>8</v>
      </c>
      <c r="C418" s="4" t="s">
        <v>88</v>
      </c>
      <c r="D418" s="5" t="s">
        <v>282</v>
      </c>
      <c r="E418" s="5"/>
      <c r="F418" s="133">
        <f>F419+F434</f>
        <v>4011000</v>
      </c>
      <c r="G418" s="133">
        <f>G419+G434</f>
        <v>399000</v>
      </c>
      <c r="H418" s="133">
        <f>H419+H434</f>
        <v>4410000</v>
      </c>
      <c r="I418" s="124"/>
    </row>
    <row r="419" spans="1:9" x14ac:dyDescent="0.25">
      <c r="A419" s="3" t="s">
        <v>321</v>
      </c>
      <c r="B419" s="14" t="s">
        <v>8</v>
      </c>
      <c r="C419" s="4" t="s">
        <v>88</v>
      </c>
      <c r="D419" s="4" t="s">
        <v>306</v>
      </c>
      <c r="E419" s="10"/>
      <c r="F419" s="133">
        <f>F420</f>
        <v>1266000</v>
      </c>
      <c r="G419" s="133">
        <f>G420</f>
        <v>0</v>
      </c>
      <c r="H419" s="133">
        <f>H420</f>
        <v>1266000</v>
      </c>
      <c r="I419" s="124"/>
    </row>
    <row r="420" spans="1:9" ht="24" x14ac:dyDescent="0.25">
      <c r="A420" s="19" t="s">
        <v>307</v>
      </c>
      <c r="B420" s="14" t="s">
        <v>8</v>
      </c>
      <c r="C420" s="4" t="s">
        <v>88</v>
      </c>
      <c r="D420" s="4" t="s">
        <v>308</v>
      </c>
      <c r="E420" s="10"/>
      <c r="F420" s="133">
        <f>F421+F426+F429</f>
        <v>1266000</v>
      </c>
      <c r="G420" s="133">
        <f>G421+G426+G429</f>
        <v>0</v>
      </c>
      <c r="H420" s="133">
        <f>H421+H426+H429</f>
        <v>1266000</v>
      </c>
      <c r="I420" s="124"/>
    </row>
    <row r="421" spans="1:9" ht="24" x14ac:dyDescent="0.25">
      <c r="A421" s="22" t="s">
        <v>359</v>
      </c>
      <c r="B421" s="14" t="s">
        <v>8</v>
      </c>
      <c r="C421" s="4" t="s">
        <v>88</v>
      </c>
      <c r="D421" s="4" t="s">
        <v>309</v>
      </c>
      <c r="E421" s="4"/>
      <c r="F421" s="134">
        <f>F422+F424</f>
        <v>131000</v>
      </c>
      <c r="G421" s="134">
        <f>G422+G424</f>
        <v>0</v>
      </c>
      <c r="H421" s="134">
        <f>H422+H424</f>
        <v>131000</v>
      </c>
      <c r="I421" s="125"/>
    </row>
    <row r="422" spans="1:9" ht="24" hidden="1" x14ac:dyDescent="0.25">
      <c r="A422" s="2" t="s">
        <v>25</v>
      </c>
      <c r="B422" s="14" t="s">
        <v>8</v>
      </c>
      <c r="C422" s="4" t="s">
        <v>88</v>
      </c>
      <c r="D422" s="4" t="s">
        <v>309</v>
      </c>
      <c r="E422" s="4" t="s">
        <v>38</v>
      </c>
      <c r="F422" s="134">
        <f t="shared" ref="F422:H422" si="136">F423</f>
        <v>0</v>
      </c>
      <c r="G422" s="134">
        <f t="shared" si="136"/>
        <v>0</v>
      </c>
      <c r="H422" s="134">
        <f t="shared" si="136"/>
        <v>0</v>
      </c>
      <c r="I422" s="125"/>
    </row>
    <row r="423" spans="1:9" ht="24" hidden="1" x14ac:dyDescent="0.25">
      <c r="A423" s="2" t="s">
        <v>16</v>
      </c>
      <c r="B423" s="14" t="s">
        <v>8</v>
      </c>
      <c r="C423" s="4" t="s">
        <v>88</v>
      </c>
      <c r="D423" s="4" t="s">
        <v>309</v>
      </c>
      <c r="E423" s="4" t="s">
        <v>17</v>
      </c>
      <c r="F423" s="134">
        <v>0</v>
      </c>
      <c r="G423" s="134">
        <v>0</v>
      </c>
      <c r="H423" s="134">
        <v>0</v>
      </c>
      <c r="I423" s="125"/>
    </row>
    <row r="424" spans="1:9" x14ac:dyDescent="0.25">
      <c r="A424" s="6" t="s">
        <v>90</v>
      </c>
      <c r="B424" s="14" t="s">
        <v>8</v>
      </c>
      <c r="C424" s="4" t="s">
        <v>88</v>
      </c>
      <c r="D424" s="4" t="s">
        <v>309</v>
      </c>
      <c r="E424" s="4" t="s">
        <v>91</v>
      </c>
      <c r="F424" s="134">
        <f>F425</f>
        <v>131000</v>
      </c>
      <c r="G424" s="134">
        <f>G425</f>
        <v>0</v>
      </c>
      <c r="H424" s="134">
        <f>H425</f>
        <v>131000</v>
      </c>
      <c r="I424" s="125"/>
    </row>
    <row r="425" spans="1:9" x14ac:dyDescent="0.25">
      <c r="A425" s="6" t="s">
        <v>92</v>
      </c>
      <c r="B425" s="14" t="s">
        <v>8</v>
      </c>
      <c r="C425" s="4" t="s">
        <v>88</v>
      </c>
      <c r="D425" s="4" t="s">
        <v>309</v>
      </c>
      <c r="E425" s="4" t="s">
        <v>93</v>
      </c>
      <c r="F425" s="134">
        <v>131000</v>
      </c>
      <c r="G425" s="134">
        <v>0</v>
      </c>
      <c r="H425" s="134">
        <f>F425+G425</f>
        <v>131000</v>
      </c>
      <c r="I425" s="125"/>
    </row>
    <row r="426" spans="1:9" ht="24" x14ac:dyDescent="0.25">
      <c r="A426" s="22" t="s">
        <v>310</v>
      </c>
      <c r="B426" s="14" t="s">
        <v>8</v>
      </c>
      <c r="C426" s="4" t="s">
        <v>88</v>
      </c>
      <c r="D426" s="4" t="s">
        <v>311</v>
      </c>
      <c r="E426" s="4"/>
      <c r="F426" s="134">
        <f>F427</f>
        <v>915000</v>
      </c>
      <c r="G426" s="134">
        <f>G427</f>
        <v>0</v>
      </c>
      <c r="H426" s="134">
        <f>H427</f>
        <v>915000</v>
      </c>
      <c r="I426" s="125"/>
    </row>
    <row r="427" spans="1:9" ht="24" x14ac:dyDescent="0.25">
      <c r="A427" s="2" t="s">
        <v>25</v>
      </c>
      <c r="B427" s="14" t="s">
        <v>8</v>
      </c>
      <c r="C427" s="4" t="s">
        <v>88</v>
      </c>
      <c r="D427" s="4" t="s">
        <v>311</v>
      </c>
      <c r="E427" s="4" t="s">
        <v>38</v>
      </c>
      <c r="F427" s="134">
        <f t="shared" ref="F427:H427" si="137">F428</f>
        <v>915000</v>
      </c>
      <c r="G427" s="134">
        <f t="shared" si="137"/>
        <v>0</v>
      </c>
      <c r="H427" s="134">
        <f t="shared" si="137"/>
        <v>915000</v>
      </c>
      <c r="I427" s="125"/>
    </row>
    <row r="428" spans="1:9" ht="24" x14ac:dyDescent="0.25">
      <c r="A428" s="2" t="s">
        <v>16</v>
      </c>
      <c r="B428" s="14" t="s">
        <v>8</v>
      </c>
      <c r="C428" s="4" t="s">
        <v>88</v>
      </c>
      <c r="D428" s="4" t="s">
        <v>311</v>
      </c>
      <c r="E428" s="4" t="s">
        <v>17</v>
      </c>
      <c r="F428" s="134">
        <f>865000+50000</f>
        <v>915000</v>
      </c>
      <c r="G428" s="134">
        <v>0</v>
      </c>
      <c r="H428" s="134">
        <f>F428+G428</f>
        <v>915000</v>
      </c>
      <c r="I428" s="125"/>
    </row>
    <row r="429" spans="1:9" x14ac:dyDescent="0.25">
      <c r="A429" s="2" t="s">
        <v>312</v>
      </c>
      <c r="B429" s="14" t="s">
        <v>8</v>
      </c>
      <c r="C429" s="4" t="s">
        <v>88</v>
      </c>
      <c r="D429" s="4" t="s">
        <v>313</v>
      </c>
      <c r="E429" s="4"/>
      <c r="F429" s="134">
        <f>F430+F432</f>
        <v>220000</v>
      </c>
      <c r="G429" s="134">
        <f>G430+G432</f>
        <v>0</v>
      </c>
      <c r="H429" s="134">
        <f>H430+H432</f>
        <v>220000</v>
      </c>
      <c r="I429" s="125"/>
    </row>
    <row r="430" spans="1:9" ht="25.95" hidden="1" customHeight="1" x14ac:dyDescent="0.25">
      <c r="A430" s="2" t="s">
        <v>25</v>
      </c>
      <c r="B430" s="14" t="s">
        <v>8</v>
      </c>
      <c r="C430" s="4" t="s">
        <v>88</v>
      </c>
      <c r="D430" s="4" t="s">
        <v>313</v>
      </c>
      <c r="E430" s="4" t="s">
        <v>38</v>
      </c>
      <c r="F430" s="134">
        <f t="shared" ref="F430:H430" si="138">F431</f>
        <v>0</v>
      </c>
      <c r="G430" s="134">
        <f t="shared" si="138"/>
        <v>0</v>
      </c>
      <c r="H430" s="134">
        <f t="shared" si="138"/>
        <v>0</v>
      </c>
      <c r="I430" s="125"/>
    </row>
    <row r="431" spans="1:9" ht="25.95" hidden="1" customHeight="1" x14ac:dyDescent="0.25">
      <c r="A431" s="2" t="s">
        <v>16</v>
      </c>
      <c r="B431" s="14" t="s">
        <v>8</v>
      </c>
      <c r="C431" s="4" t="s">
        <v>88</v>
      </c>
      <c r="D431" s="4" t="s">
        <v>313</v>
      </c>
      <c r="E431" s="4" t="s">
        <v>17</v>
      </c>
      <c r="F431" s="134">
        <v>0</v>
      </c>
      <c r="G431" s="134">
        <v>0</v>
      </c>
      <c r="H431" s="134">
        <v>0</v>
      </c>
      <c r="I431" s="125"/>
    </row>
    <row r="432" spans="1:9" ht="25.95" customHeight="1" x14ac:dyDescent="0.25">
      <c r="A432" s="6" t="s">
        <v>90</v>
      </c>
      <c r="B432" s="14" t="s">
        <v>8</v>
      </c>
      <c r="C432" s="4" t="s">
        <v>88</v>
      </c>
      <c r="D432" s="4" t="s">
        <v>313</v>
      </c>
      <c r="E432" s="4" t="s">
        <v>91</v>
      </c>
      <c r="F432" s="134">
        <f>F433</f>
        <v>220000</v>
      </c>
      <c r="G432" s="134">
        <f>G433</f>
        <v>0</v>
      </c>
      <c r="H432" s="134">
        <f>H433</f>
        <v>220000</v>
      </c>
      <c r="I432" s="125"/>
    </row>
    <row r="433" spans="1:9" x14ac:dyDescent="0.25">
      <c r="A433" s="6" t="s">
        <v>92</v>
      </c>
      <c r="B433" s="14" t="s">
        <v>8</v>
      </c>
      <c r="C433" s="4" t="s">
        <v>88</v>
      </c>
      <c r="D433" s="4" t="s">
        <v>313</v>
      </c>
      <c r="E433" s="4" t="s">
        <v>93</v>
      </c>
      <c r="F433" s="134">
        <f>520000-250000-50000</f>
        <v>220000</v>
      </c>
      <c r="G433" s="134">
        <v>0</v>
      </c>
      <c r="H433" s="134">
        <f>F433+G433</f>
        <v>220000</v>
      </c>
      <c r="I433" s="125"/>
    </row>
    <row r="434" spans="1:9" ht="21" customHeight="1" x14ac:dyDescent="0.25">
      <c r="A434" s="107" t="s">
        <v>278</v>
      </c>
      <c r="B434" s="14" t="s">
        <v>8</v>
      </c>
      <c r="C434" s="4" t="s">
        <v>88</v>
      </c>
      <c r="D434" s="4" t="s">
        <v>283</v>
      </c>
      <c r="E434" s="4"/>
      <c r="F434" s="134">
        <f t="shared" ref="F434:H435" si="139">F435</f>
        <v>2745000</v>
      </c>
      <c r="G434" s="134">
        <f t="shared" si="139"/>
        <v>399000</v>
      </c>
      <c r="H434" s="134">
        <f t="shared" si="139"/>
        <v>3144000</v>
      </c>
      <c r="I434" s="125"/>
    </row>
    <row r="435" spans="1:9" ht="24" x14ac:dyDescent="0.25">
      <c r="A435" s="108" t="s">
        <v>279</v>
      </c>
      <c r="B435" s="14" t="s">
        <v>8</v>
      </c>
      <c r="C435" s="4" t="s">
        <v>88</v>
      </c>
      <c r="D435" s="4" t="s">
        <v>314</v>
      </c>
      <c r="E435" s="4"/>
      <c r="F435" s="134">
        <f t="shared" si="139"/>
        <v>2745000</v>
      </c>
      <c r="G435" s="134">
        <f t="shared" si="139"/>
        <v>399000</v>
      </c>
      <c r="H435" s="134">
        <f t="shared" si="139"/>
        <v>3144000</v>
      </c>
      <c r="I435" s="125"/>
    </row>
    <row r="436" spans="1:9" x14ac:dyDescent="0.25">
      <c r="A436" s="109" t="s">
        <v>280</v>
      </c>
      <c r="B436" s="14" t="s">
        <v>8</v>
      </c>
      <c r="C436" s="4" t="s">
        <v>88</v>
      </c>
      <c r="D436" s="4" t="s">
        <v>315</v>
      </c>
      <c r="E436" s="4"/>
      <c r="F436" s="134">
        <f>F437+F439</f>
        <v>2745000</v>
      </c>
      <c r="G436" s="134">
        <f>G437+G439</f>
        <v>399000</v>
      </c>
      <c r="H436" s="134">
        <f>H437+H439</f>
        <v>3144000</v>
      </c>
      <c r="I436" s="125"/>
    </row>
    <row r="437" spans="1:9" ht="24" x14ac:dyDescent="0.25">
      <c r="A437" s="2" t="s">
        <v>25</v>
      </c>
      <c r="B437" s="14" t="s">
        <v>8</v>
      </c>
      <c r="C437" s="4" t="s">
        <v>88</v>
      </c>
      <c r="D437" s="4" t="s">
        <v>315</v>
      </c>
      <c r="E437" s="4" t="s">
        <v>38</v>
      </c>
      <c r="F437" s="134">
        <f t="shared" ref="F437:H437" si="140">F438</f>
        <v>2745000</v>
      </c>
      <c r="G437" s="134">
        <f t="shared" si="140"/>
        <v>399000</v>
      </c>
      <c r="H437" s="134">
        <f t="shared" si="140"/>
        <v>3144000</v>
      </c>
      <c r="I437" s="125"/>
    </row>
    <row r="438" spans="1:9" ht="24" x14ac:dyDescent="0.25">
      <c r="A438" s="2" t="s">
        <v>16</v>
      </c>
      <c r="B438" s="14" t="s">
        <v>8</v>
      </c>
      <c r="C438" s="4" t="s">
        <v>88</v>
      </c>
      <c r="D438" s="4" t="s">
        <v>315</v>
      </c>
      <c r="E438" s="4" t="s">
        <v>17</v>
      </c>
      <c r="F438" s="134">
        <f>3045000-500000+200000</f>
        <v>2745000</v>
      </c>
      <c r="G438" s="134">
        <v>399000</v>
      </c>
      <c r="H438" s="134">
        <f>F438+G438</f>
        <v>3144000</v>
      </c>
      <c r="I438" s="125"/>
    </row>
    <row r="439" spans="1:9" hidden="1" x14ac:dyDescent="0.25">
      <c r="A439" s="6" t="s">
        <v>90</v>
      </c>
      <c r="B439" s="14" t="s">
        <v>8</v>
      </c>
      <c r="C439" s="4" t="s">
        <v>88</v>
      </c>
      <c r="D439" s="4" t="s">
        <v>315</v>
      </c>
      <c r="E439" s="4" t="s">
        <v>91</v>
      </c>
      <c r="F439" s="134">
        <f t="shared" ref="F439:H439" si="141">F440</f>
        <v>0</v>
      </c>
      <c r="G439" s="134">
        <f t="shared" si="141"/>
        <v>0</v>
      </c>
      <c r="H439" s="134">
        <f t="shared" si="141"/>
        <v>0</v>
      </c>
      <c r="I439" s="125"/>
    </row>
    <row r="440" spans="1:9" hidden="1" x14ac:dyDescent="0.25">
      <c r="A440" s="6" t="s">
        <v>92</v>
      </c>
      <c r="B440" s="14" t="s">
        <v>8</v>
      </c>
      <c r="C440" s="4" t="s">
        <v>88</v>
      </c>
      <c r="D440" s="4" t="s">
        <v>315</v>
      </c>
      <c r="E440" s="4" t="s">
        <v>93</v>
      </c>
      <c r="F440" s="134">
        <v>0</v>
      </c>
      <c r="G440" s="134">
        <v>0</v>
      </c>
      <c r="H440" s="134">
        <v>0</v>
      </c>
      <c r="I440" s="125"/>
    </row>
    <row r="441" spans="1:9" ht="24" x14ac:dyDescent="0.25">
      <c r="A441" s="18" t="s">
        <v>323</v>
      </c>
      <c r="B441" s="14" t="s">
        <v>8</v>
      </c>
      <c r="C441" s="4" t="s">
        <v>88</v>
      </c>
      <c r="D441" s="4" t="s">
        <v>161</v>
      </c>
      <c r="E441" s="5"/>
      <c r="F441" s="133">
        <f t="shared" ref="F441:H444" si="142">F442</f>
        <v>649000</v>
      </c>
      <c r="G441" s="133">
        <f t="shared" si="142"/>
        <v>0</v>
      </c>
      <c r="H441" s="133">
        <f t="shared" si="142"/>
        <v>649000</v>
      </c>
      <c r="I441" s="124"/>
    </row>
    <row r="442" spans="1:9" ht="30.6" x14ac:dyDescent="0.25">
      <c r="A442" s="102" t="s">
        <v>162</v>
      </c>
      <c r="B442" s="14" t="s">
        <v>8</v>
      </c>
      <c r="C442" s="4" t="s">
        <v>88</v>
      </c>
      <c r="D442" s="10" t="s">
        <v>163</v>
      </c>
      <c r="E442" s="4"/>
      <c r="F442" s="133">
        <f t="shared" si="142"/>
        <v>649000</v>
      </c>
      <c r="G442" s="133">
        <f t="shared" si="142"/>
        <v>0</v>
      </c>
      <c r="H442" s="133">
        <f t="shared" si="142"/>
        <v>649000</v>
      </c>
      <c r="I442" s="124"/>
    </row>
    <row r="443" spans="1:9" ht="24" x14ac:dyDescent="0.25">
      <c r="A443" s="16" t="s">
        <v>89</v>
      </c>
      <c r="B443" s="14" t="s">
        <v>8</v>
      </c>
      <c r="C443" s="4" t="s">
        <v>88</v>
      </c>
      <c r="D443" s="4" t="s">
        <v>166</v>
      </c>
      <c r="E443" s="5"/>
      <c r="F443" s="133">
        <f t="shared" si="142"/>
        <v>649000</v>
      </c>
      <c r="G443" s="133">
        <f t="shared" si="142"/>
        <v>0</v>
      </c>
      <c r="H443" s="133">
        <f t="shared" si="142"/>
        <v>649000</v>
      </c>
      <c r="I443" s="124"/>
    </row>
    <row r="444" spans="1:9" x14ac:dyDescent="0.25">
      <c r="A444" s="6" t="s">
        <v>90</v>
      </c>
      <c r="B444" s="14" t="s">
        <v>8</v>
      </c>
      <c r="C444" s="4" t="s">
        <v>88</v>
      </c>
      <c r="D444" s="4" t="s">
        <v>166</v>
      </c>
      <c r="E444" s="5">
        <v>300</v>
      </c>
      <c r="F444" s="133">
        <f t="shared" si="142"/>
        <v>649000</v>
      </c>
      <c r="G444" s="133">
        <f t="shared" si="142"/>
        <v>0</v>
      </c>
      <c r="H444" s="133">
        <f t="shared" si="142"/>
        <v>649000</v>
      </c>
      <c r="I444" s="124"/>
    </row>
    <row r="445" spans="1:9" ht="27" customHeight="1" x14ac:dyDescent="0.25">
      <c r="A445" s="6" t="s">
        <v>304</v>
      </c>
      <c r="B445" s="14" t="s">
        <v>8</v>
      </c>
      <c r="C445" s="4" t="s">
        <v>88</v>
      </c>
      <c r="D445" s="4" t="s">
        <v>166</v>
      </c>
      <c r="E445" s="5">
        <v>310</v>
      </c>
      <c r="F445" s="133">
        <v>649000</v>
      </c>
      <c r="G445" s="133">
        <v>0</v>
      </c>
      <c r="H445" s="133">
        <f>F445+G445</f>
        <v>649000</v>
      </c>
      <c r="I445" s="124"/>
    </row>
    <row r="446" spans="1:9" ht="24" hidden="1" x14ac:dyDescent="0.25">
      <c r="A446" s="103" t="s">
        <v>84</v>
      </c>
      <c r="B446" s="14" t="s">
        <v>8</v>
      </c>
      <c r="C446" s="4" t="s">
        <v>88</v>
      </c>
      <c r="D446" s="5" t="s">
        <v>178</v>
      </c>
      <c r="E446" s="5"/>
      <c r="F446" s="133">
        <f t="shared" ref="F446:H447" si="143">F447</f>
        <v>0</v>
      </c>
      <c r="G446" s="133">
        <f t="shared" si="143"/>
        <v>0</v>
      </c>
      <c r="H446" s="133">
        <f t="shared" si="143"/>
        <v>0</v>
      </c>
      <c r="I446" s="124"/>
    </row>
    <row r="447" spans="1:9" ht="24" hidden="1" x14ac:dyDescent="0.25">
      <c r="A447" s="104" t="s">
        <v>177</v>
      </c>
      <c r="B447" s="14" t="s">
        <v>8</v>
      </c>
      <c r="C447" s="4" t="s">
        <v>88</v>
      </c>
      <c r="D447" s="5" t="s">
        <v>179</v>
      </c>
      <c r="E447" s="5"/>
      <c r="F447" s="133">
        <f t="shared" si="143"/>
        <v>0</v>
      </c>
      <c r="G447" s="133">
        <f t="shared" si="143"/>
        <v>0</v>
      </c>
      <c r="H447" s="133">
        <f t="shared" si="143"/>
        <v>0</v>
      </c>
      <c r="I447" s="124"/>
    </row>
    <row r="448" spans="1:9" hidden="1" x14ac:dyDescent="0.25">
      <c r="A448" s="6" t="s">
        <v>139</v>
      </c>
      <c r="B448" s="14" t="s">
        <v>8</v>
      </c>
      <c r="C448" s="4" t="s">
        <v>88</v>
      </c>
      <c r="D448" s="5" t="s">
        <v>182</v>
      </c>
      <c r="E448" s="4"/>
      <c r="F448" s="133">
        <f>F449+F451</f>
        <v>0</v>
      </c>
      <c r="G448" s="133">
        <f>G449+G451</f>
        <v>0</v>
      </c>
      <c r="H448" s="133">
        <f>H449+H451</f>
        <v>0</v>
      </c>
      <c r="I448" s="124"/>
    </row>
    <row r="449" spans="1:9" ht="24" hidden="1" x14ac:dyDescent="0.25">
      <c r="A449" s="2" t="s">
        <v>25</v>
      </c>
      <c r="B449" s="14" t="s">
        <v>8</v>
      </c>
      <c r="C449" s="4" t="s">
        <v>88</v>
      </c>
      <c r="D449" s="5" t="s">
        <v>182</v>
      </c>
      <c r="E449" s="4" t="s">
        <v>38</v>
      </c>
      <c r="F449" s="133">
        <f>+F450</f>
        <v>0</v>
      </c>
      <c r="G449" s="133">
        <f>+G450</f>
        <v>0</v>
      </c>
      <c r="H449" s="133">
        <f>+H450</f>
        <v>0</v>
      </c>
      <c r="I449" s="124"/>
    </row>
    <row r="450" spans="1:9" ht="24" hidden="1" x14ac:dyDescent="0.25">
      <c r="A450" s="2" t="s">
        <v>16</v>
      </c>
      <c r="B450" s="14" t="s">
        <v>8</v>
      </c>
      <c r="C450" s="4" t="s">
        <v>88</v>
      </c>
      <c r="D450" s="5" t="s">
        <v>182</v>
      </c>
      <c r="E450" s="4" t="s">
        <v>17</v>
      </c>
      <c r="F450" s="133">
        <v>0</v>
      </c>
      <c r="G450" s="133">
        <v>0</v>
      </c>
      <c r="H450" s="133">
        <v>0</v>
      </c>
      <c r="I450" s="124"/>
    </row>
    <row r="451" spans="1:9" hidden="1" x14ac:dyDescent="0.25">
      <c r="A451" s="6" t="s">
        <v>90</v>
      </c>
      <c r="B451" s="14" t="s">
        <v>8</v>
      </c>
      <c r="C451" s="4" t="s">
        <v>88</v>
      </c>
      <c r="D451" s="5" t="s">
        <v>182</v>
      </c>
      <c r="E451" s="4" t="s">
        <v>91</v>
      </c>
      <c r="F451" s="134">
        <f t="shared" ref="F451:H451" si="144">F452</f>
        <v>0</v>
      </c>
      <c r="G451" s="134">
        <f t="shared" si="144"/>
        <v>0</v>
      </c>
      <c r="H451" s="134">
        <f t="shared" si="144"/>
        <v>0</v>
      </c>
      <c r="I451" s="125"/>
    </row>
    <row r="452" spans="1:9" hidden="1" x14ac:dyDescent="0.25">
      <c r="A452" s="6" t="s">
        <v>92</v>
      </c>
      <c r="B452" s="14" t="s">
        <v>8</v>
      </c>
      <c r="C452" s="4" t="s">
        <v>88</v>
      </c>
      <c r="D452" s="5" t="s">
        <v>182</v>
      </c>
      <c r="E452" s="4" t="s">
        <v>93</v>
      </c>
      <c r="F452" s="134">
        <v>0</v>
      </c>
      <c r="G452" s="134">
        <v>0</v>
      </c>
      <c r="H452" s="134">
        <v>0</v>
      </c>
      <c r="I452" s="125"/>
    </row>
    <row r="453" spans="1:9" x14ac:dyDescent="0.25">
      <c r="A453" s="49" t="s">
        <v>114</v>
      </c>
      <c r="B453" s="13" t="s">
        <v>8</v>
      </c>
      <c r="C453" s="11" t="s">
        <v>115</v>
      </c>
      <c r="D453" s="24"/>
      <c r="E453" s="25"/>
      <c r="F453" s="131">
        <f t="shared" ref="F453:H453" si="145">+F454</f>
        <v>17028971</v>
      </c>
      <c r="G453" s="131">
        <f t="shared" si="145"/>
        <v>0</v>
      </c>
      <c r="H453" s="131">
        <f t="shared" si="145"/>
        <v>17028971</v>
      </c>
      <c r="I453" s="122"/>
    </row>
    <row r="454" spans="1:9" x14ac:dyDescent="0.25">
      <c r="A454" s="15" t="s">
        <v>116</v>
      </c>
      <c r="B454" s="14" t="s">
        <v>8</v>
      </c>
      <c r="C454" s="4" t="s">
        <v>117</v>
      </c>
      <c r="D454" s="26"/>
      <c r="E454" s="5"/>
      <c r="F454" s="133">
        <f t="shared" ref="F454:H454" si="146">F455</f>
        <v>17028971</v>
      </c>
      <c r="G454" s="133">
        <f t="shared" si="146"/>
        <v>0</v>
      </c>
      <c r="H454" s="133">
        <f t="shared" si="146"/>
        <v>17028971</v>
      </c>
      <c r="I454" s="124"/>
    </row>
    <row r="455" spans="1:9" ht="24" x14ac:dyDescent="0.25">
      <c r="A455" s="18" t="s">
        <v>332</v>
      </c>
      <c r="B455" s="14" t="s">
        <v>8</v>
      </c>
      <c r="C455" s="4" t="s">
        <v>117</v>
      </c>
      <c r="D455" s="4" t="s">
        <v>258</v>
      </c>
      <c r="E455" s="4"/>
      <c r="F455" s="133">
        <f>F456</f>
        <v>17028971</v>
      </c>
      <c r="G455" s="133">
        <f>G456</f>
        <v>0</v>
      </c>
      <c r="H455" s="133">
        <f>H456</f>
        <v>17028971</v>
      </c>
      <c r="I455" s="124"/>
    </row>
    <row r="456" spans="1:9" ht="36" x14ac:dyDescent="0.25">
      <c r="A456" s="27" t="s">
        <v>259</v>
      </c>
      <c r="B456" s="14" t="s">
        <v>8</v>
      </c>
      <c r="C456" s="4" t="s">
        <v>117</v>
      </c>
      <c r="D456" s="4" t="s">
        <v>260</v>
      </c>
      <c r="E456" s="4"/>
      <c r="F456" s="133">
        <f>F457+F464+F469+F474</f>
        <v>17028971</v>
      </c>
      <c r="G456" s="133">
        <f>G457+G464+G469+G474</f>
        <v>0</v>
      </c>
      <c r="H456" s="133">
        <f>H457+H464+H469+H474</f>
        <v>17028971</v>
      </c>
      <c r="I456" s="124"/>
    </row>
    <row r="457" spans="1:9" ht="24" x14ac:dyDescent="0.25">
      <c r="A457" s="12" t="s">
        <v>53</v>
      </c>
      <c r="B457" s="14" t="s">
        <v>8</v>
      </c>
      <c r="C457" s="4" t="s">
        <v>117</v>
      </c>
      <c r="D457" s="4" t="s">
        <v>261</v>
      </c>
      <c r="E457" s="4"/>
      <c r="F457" s="133">
        <f>F458+F460+F462</f>
        <v>12632971</v>
      </c>
      <c r="G457" s="133">
        <f>G458+G460+G462</f>
        <v>0</v>
      </c>
      <c r="H457" s="133">
        <f>H458+H460+H462</f>
        <v>12632971</v>
      </c>
      <c r="I457" s="124"/>
    </row>
    <row r="458" spans="1:9" ht="60" x14ac:dyDescent="0.25">
      <c r="A458" s="2" t="s">
        <v>12</v>
      </c>
      <c r="B458" s="14" t="s">
        <v>8</v>
      </c>
      <c r="C458" s="4" t="s">
        <v>117</v>
      </c>
      <c r="D458" s="4" t="s">
        <v>261</v>
      </c>
      <c r="E458" s="4" t="s">
        <v>13</v>
      </c>
      <c r="F458" s="133">
        <f t="shared" ref="F458:H458" si="147">F459</f>
        <v>9992954</v>
      </c>
      <c r="G458" s="133">
        <f t="shared" si="147"/>
        <v>0</v>
      </c>
      <c r="H458" s="133">
        <f t="shared" si="147"/>
        <v>9992954</v>
      </c>
      <c r="I458" s="124"/>
    </row>
    <row r="459" spans="1:9" x14ac:dyDescent="0.25">
      <c r="A459" s="6" t="s">
        <v>54</v>
      </c>
      <c r="B459" s="14" t="s">
        <v>8</v>
      </c>
      <c r="C459" s="4" t="s">
        <v>117</v>
      </c>
      <c r="D459" s="4" t="s">
        <v>261</v>
      </c>
      <c r="E459" s="4" t="s">
        <v>55</v>
      </c>
      <c r="F459" s="133">
        <v>9992954</v>
      </c>
      <c r="G459" s="133">
        <v>0</v>
      </c>
      <c r="H459" s="133">
        <f>F459+G459</f>
        <v>9992954</v>
      </c>
      <c r="I459" s="124"/>
    </row>
    <row r="460" spans="1:9" ht="24" x14ac:dyDescent="0.25">
      <c r="A460" s="2" t="s">
        <v>25</v>
      </c>
      <c r="B460" s="14" t="s">
        <v>8</v>
      </c>
      <c r="C460" s="4" t="s">
        <v>117</v>
      </c>
      <c r="D460" s="4" t="s">
        <v>261</v>
      </c>
      <c r="E460" s="4" t="s">
        <v>38</v>
      </c>
      <c r="F460" s="133">
        <f t="shared" ref="F460:H460" si="148">F461</f>
        <v>2625017</v>
      </c>
      <c r="G460" s="133">
        <f t="shared" si="148"/>
        <v>0</v>
      </c>
      <c r="H460" s="133">
        <f t="shared" si="148"/>
        <v>2625017</v>
      </c>
      <c r="I460" s="124"/>
    </row>
    <row r="461" spans="1:9" ht="24" x14ac:dyDescent="0.25">
      <c r="A461" s="2" t="s">
        <v>16</v>
      </c>
      <c r="B461" s="14" t="s">
        <v>8</v>
      </c>
      <c r="C461" s="4" t="s">
        <v>117</v>
      </c>
      <c r="D461" s="4" t="s">
        <v>261</v>
      </c>
      <c r="E461" s="4" t="s">
        <v>17</v>
      </c>
      <c r="F461" s="133">
        <v>2625017</v>
      </c>
      <c r="G461" s="133">
        <v>0</v>
      </c>
      <c r="H461" s="133">
        <f>F461+G461</f>
        <v>2625017</v>
      </c>
      <c r="I461" s="124"/>
    </row>
    <row r="462" spans="1:9" x14ac:dyDescent="0.25">
      <c r="A462" s="2" t="s">
        <v>18</v>
      </c>
      <c r="B462" s="14" t="s">
        <v>8</v>
      </c>
      <c r="C462" s="4" t="s">
        <v>117</v>
      </c>
      <c r="D462" s="4" t="s">
        <v>261</v>
      </c>
      <c r="E462" s="4" t="s">
        <v>19</v>
      </c>
      <c r="F462" s="133">
        <f t="shared" ref="F462:H462" si="149">F463</f>
        <v>15000</v>
      </c>
      <c r="G462" s="133">
        <f t="shared" si="149"/>
        <v>0</v>
      </c>
      <c r="H462" s="133">
        <f t="shared" si="149"/>
        <v>15000</v>
      </c>
      <c r="I462" s="124"/>
    </row>
    <row r="463" spans="1:9" x14ac:dyDescent="0.25">
      <c r="A463" s="2" t="s">
        <v>102</v>
      </c>
      <c r="B463" s="14" t="s">
        <v>8</v>
      </c>
      <c r="C463" s="4" t="s">
        <v>117</v>
      </c>
      <c r="D463" s="4" t="s">
        <v>261</v>
      </c>
      <c r="E463" s="4" t="s">
        <v>103</v>
      </c>
      <c r="F463" s="133">
        <v>15000</v>
      </c>
      <c r="G463" s="133">
        <v>0</v>
      </c>
      <c r="H463" s="133">
        <f>F463+G463</f>
        <v>15000</v>
      </c>
      <c r="I463" s="124"/>
    </row>
    <row r="464" spans="1:9" ht="18.75" customHeight="1" x14ac:dyDescent="0.25">
      <c r="A464" s="12" t="s">
        <v>118</v>
      </c>
      <c r="B464" s="14" t="s">
        <v>8</v>
      </c>
      <c r="C464" s="4" t="s">
        <v>117</v>
      </c>
      <c r="D464" s="4" t="s">
        <v>262</v>
      </c>
      <c r="E464" s="4"/>
      <c r="F464" s="133">
        <f>F465+F467</f>
        <v>850000</v>
      </c>
      <c r="G464" s="133">
        <f>G465+G467</f>
        <v>0</v>
      </c>
      <c r="H464" s="133">
        <f>H465+H467</f>
        <v>850000</v>
      </c>
      <c r="I464" s="124"/>
    </row>
    <row r="465" spans="1:9" ht="50.4" customHeight="1" x14ac:dyDescent="0.25">
      <c r="A465" s="2" t="s">
        <v>12</v>
      </c>
      <c r="B465" s="14" t="s">
        <v>8</v>
      </c>
      <c r="C465" s="4" t="s">
        <v>117</v>
      </c>
      <c r="D465" s="4" t="s">
        <v>262</v>
      </c>
      <c r="E465" s="4" t="s">
        <v>13</v>
      </c>
      <c r="F465" s="133">
        <f>F466</f>
        <v>400000</v>
      </c>
      <c r="G465" s="133">
        <f>G466</f>
        <v>0</v>
      </c>
      <c r="H465" s="133">
        <f>H466</f>
        <v>400000</v>
      </c>
      <c r="I465" s="124"/>
    </row>
    <row r="466" spans="1:9" ht="18.75" customHeight="1" x14ac:dyDescent="0.25">
      <c r="A466" s="6" t="s">
        <v>54</v>
      </c>
      <c r="B466" s="14" t="s">
        <v>8</v>
      </c>
      <c r="C466" s="4" t="s">
        <v>117</v>
      </c>
      <c r="D466" s="4" t="s">
        <v>262</v>
      </c>
      <c r="E466" s="4" t="s">
        <v>55</v>
      </c>
      <c r="F466" s="133">
        <v>400000</v>
      </c>
      <c r="G466" s="133">
        <v>0</v>
      </c>
      <c r="H466" s="133">
        <f>F466+G466</f>
        <v>400000</v>
      </c>
      <c r="I466" s="124"/>
    </row>
    <row r="467" spans="1:9" ht="24" x14ac:dyDescent="0.25">
      <c r="A467" s="2" t="s">
        <v>25</v>
      </c>
      <c r="B467" s="14" t="s">
        <v>8</v>
      </c>
      <c r="C467" s="4" t="s">
        <v>117</v>
      </c>
      <c r="D467" s="4" t="s">
        <v>262</v>
      </c>
      <c r="E467" s="4" t="s">
        <v>38</v>
      </c>
      <c r="F467" s="133">
        <f t="shared" ref="F467:H467" si="150">F468</f>
        <v>450000</v>
      </c>
      <c r="G467" s="133">
        <f t="shared" si="150"/>
        <v>0</v>
      </c>
      <c r="H467" s="133">
        <f t="shared" si="150"/>
        <v>450000</v>
      </c>
      <c r="I467" s="124"/>
    </row>
    <row r="468" spans="1:9" ht="24" x14ac:dyDescent="0.25">
      <c r="A468" s="2" t="s">
        <v>16</v>
      </c>
      <c r="B468" s="14" t="s">
        <v>8</v>
      </c>
      <c r="C468" s="4" t="s">
        <v>117</v>
      </c>
      <c r="D468" s="4" t="s">
        <v>262</v>
      </c>
      <c r="E468" s="4" t="s">
        <v>17</v>
      </c>
      <c r="F468" s="133">
        <v>450000</v>
      </c>
      <c r="G468" s="133">
        <v>0</v>
      </c>
      <c r="H468" s="133">
        <f>F468+G468</f>
        <v>450000</v>
      </c>
      <c r="I468" s="124"/>
    </row>
    <row r="469" spans="1:9" ht="24" x14ac:dyDescent="0.25">
      <c r="A469" s="12" t="s">
        <v>263</v>
      </c>
      <c r="B469" s="14" t="s">
        <v>8</v>
      </c>
      <c r="C469" s="4" t="s">
        <v>117</v>
      </c>
      <c r="D469" s="4" t="s">
        <v>264</v>
      </c>
      <c r="E469" s="4"/>
      <c r="F469" s="133">
        <f>F470+F472</f>
        <v>846000</v>
      </c>
      <c r="G469" s="133">
        <f>G470+G472</f>
        <v>0</v>
      </c>
      <c r="H469" s="133">
        <f>H470+H472</f>
        <v>846000</v>
      </c>
      <c r="I469" s="124"/>
    </row>
    <row r="470" spans="1:9" ht="60" hidden="1" x14ac:dyDescent="0.25">
      <c r="A470" s="2" t="s">
        <v>12</v>
      </c>
      <c r="B470" s="14" t="s">
        <v>8</v>
      </c>
      <c r="C470" s="4" t="s">
        <v>117</v>
      </c>
      <c r="D470" s="4" t="s">
        <v>264</v>
      </c>
      <c r="E470" s="4" t="s">
        <v>13</v>
      </c>
      <c r="F470" s="133">
        <f t="shared" ref="F470:H470" si="151">F471</f>
        <v>0</v>
      </c>
      <c r="G470" s="133">
        <f t="shared" si="151"/>
        <v>0</v>
      </c>
      <c r="H470" s="133">
        <f t="shared" si="151"/>
        <v>0</v>
      </c>
      <c r="I470" s="124"/>
    </row>
    <row r="471" spans="1:9" hidden="1" x14ac:dyDescent="0.25">
      <c r="A471" s="6" t="s">
        <v>54</v>
      </c>
      <c r="B471" s="14" t="s">
        <v>8</v>
      </c>
      <c r="C471" s="4" t="s">
        <v>117</v>
      </c>
      <c r="D471" s="4" t="s">
        <v>264</v>
      </c>
      <c r="E471" s="4" t="s">
        <v>55</v>
      </c>
      <c r="F471" s="133">
        <v>0</v>
      </c>
      <c r="G471" s="133">
        <v>0</v>
      </c>
      <c r="H471" s="133">
        <v>0</v>
      </c>
      <c r="I471" s="124"/>
    </row>
    <row r="472" spans="1:9" ht="24" x14ac:dyDescent="0.25">
      <c r="A472" s="2" t="s">
        <v>25</v>
      </c>
      <c r="B472" s="14" t="s">
        <v>8</v>
      </c>
      <c r="C472" s="4" t="s">
        <v>117</v>
      </c>
      <c r="D472" s="4" t="s">
        <v>264</v>
      </c>
      <c r="E472" s="4" t="s">
        <v>38</v>
      </c>
      <c r="F472" s="133">
        <f t="shared" ref="F472:H472" si="152">F473</f>
        <v>846000</v>
      </c>
      <c r="G472" s="133">
        <f t="shared" si="152"/>
        <v>0</v>
      </c>
      <c r="H472" s="133">
        <f t="shared" si="152"/>
        <v>846000</v>
      </c>
      <c r="I472" s="124"/>
    </row>
    <row r="473" spans="1:9" ht="24" x14ac:dyDescent="0.25">
      <c r="A473" s="2" t="s">
        <v>16</v>
      </c>
      <c r="B473" s="14" t="s">
        <v>8</v>
      </c>
      <c r="C473" s="4" t="s">
        <v>117</v>
      </c>
      <c r="D473" s="4" t="s">
        <v>264</v>
      </c>
      <c r="E473" s="4" t="s">
        <v>17</v>
      </c>
      <c r="F473" s="133">
        <f>329000+517000</f>
        <v>846000</v>
      </c>
      <c r="G473" s="133">
        <v>0</v>
      </c>
      <c r="H473" s="133">
        <f>F473+G473</f>
        <v>846000</v>
      </c>
      <c r="I473" s="124"/>
    </row>
    <row r="474" spans="1:9" ht="36" x14ac:dyDescent="0.25">
      <c r="A474" s="2" t="s">
        <v>119</v>
      </c>
      <c r="B474" s="14" t="s">
        <v>8</v>
      </c>
      <c r="C474" s="4" t="s">
        <v>117</v>
      </c>
      <c r="D474" s="4" t="s">
        <v>265</v>
      </c>
      <c r="E474" s="4"/>
      <c r="F474" s="133">
        <f>F475</f>
        <v>2700000</v>
      </c>
      <c r="G474" s="133">
        <f>G475</f>
        <v>0</v>
      </c>
      <c r="H474" s="133">
        <f>H475</f>
        <v>2700000</v>
      </c>
      <c r="I474" s="124"/>
    </row>
    <row r="475" spans="1:9" ht="24" x14ac:dyDescent="0.25">
      <c r="A475" s="2" t="s">
        <v>25</v>
      </c>
      <c r="B475" s="14" t="s">
        <v>8</v>
      </c>
      <c r="C475" s="4" t="s">
        <v>117</v>
      </c>
      <c r="D475" s="4" t="s">
        <v>265</v>
      </c>
      <c r="E475" s="4" t="s">
        <v>38</v>
      </c>
      <c r="F475" s="133">
        <f t="shared" ref="F475:H475" si="153">F476</f>
        <v>2700000</v>
      </c>
      <c r="G475" s="133">
        <f t="shared" si="153"/>
        <v>0</v>
      </c>
      <c r="H475" s="133">
        <f t="shared" si="153"/>
        <v>2700000</v>
      </c>
      <c r="I475" s="124"/>
    </row>
    <row r="476" spans="1:9" ht="24" x14ac:dyDescent="0.25">
      <c r="A476" s="2" t="s">
        <v>16</v>
      </c>
      <c r="B476" s="14" t="s">
        <v>8</v>
      </c>
      <c r="C476" s="4" t="s">
        <v>117</v>
      </c>
      <c r="D476" s="4" t="s">
        <v>265</v>
      </c>
      <c r="E476" s="4" t="s">
        <v>17</v>
      </c>
      <c r="F476" s="133">
        <f>8500000-5800000</f>
        <v>2700000</v>
      </c>
      <c r="G476" s="133">
        <v>0</v>
      </c>
      <c r="H476" s="133">
        <f>F476+G476</f>
        <v>2700000</v>
      </c>
      <c r="I476" s="124"/>
    </row>
    <row r="477" spans="1:9" x14ac:dyDescent="0.25">
      <c r="A477" s="60" t="s">
        <v>120</v>
      </c>
      <c r="B477" s="13" t="s">
        <v>8</v>
      </c>
      <c r="C477" s="11" t="s">
        <v>121</v>
      </c>
      <c r="D477" s="5"/>
      <c r="E477" s="4"/>
      <c r="F477" s="131">
        <f t="shared" ref="F477:H478" si="154">+F478</f>
        <v>4020000</v>
      </c>
      <c r="G477" s="131">
        <f t="shared" si="154"/>
        <v>0</v>
      </c>
      <c r="H477" s="131">
        <f t="shared" si="154"/>
        <v>4020000</v>
      </c>
      <c r="I477" s="122"/>
    </row>
    <row r="478" spans="1:9" x14ac:dyDescent="0.25">
      <c r="A478" s="60" t="s">
        <v>122</v>
      </c>
      <c r="B478" s="13" t="s">
        <v>8</v>
      </c>
      <c r="C478" s="11" t="s">
        <v>123</v>
      </c>
      <c r="D478" s="5"/>
      <c r="E478" s="4"/>
      <c r="F478" s="133">
        <f t="shared" si="154"/>
        <v>4020000</v>
      </c>
      <c r="G478" s="133">
        <f t="shared" si="154"/>
        <v>0</v>
      </c>
      <c r="H478" s="133">
        <f t="shared" si="154"/>
        <v>4020000</v>
      </c>
      <c r="I478" s="124"/>
    </row>
    <row r="479" spans="1:9" ht="24" x14ac:dyDescent="0.25">
      <c r="A479" s="18" t="s">
        <v>335</v>
      </c>
      <c r="B479" s="14" t="s">
        <v>8</v>
      </c>
      <c r="C479" s="4" t="s">
        <v>123</v>
      </c>
      <c r="D479" s="5" t="s">
        <v>255</v>
      </c>
      <c r="E479" s="5"/>
      <c r="F479" s="133">
        <f t="shared" ref="F479:H481" si="155">F480</f>
        <v>4020000</v>
      </c>
      <c r="G479" s="133">
        <f t="shared" si="155"/>
        <v>0</v>
      </c>
      <c r="H479" s="133">
        <f t="shared" si="155"/>
        <v>4020000</v>
      </c>
      <c r="I479" s="124"/>
    </row>
    <row r="480" spans="1:9" ht="24" x14ac:dyDescent="0.25">
      <c r="A480" s="27" t="s">
        <v>254</v>
      </c>
      <c r="B480" s="14" t="s">
        <v>8</v>
      </c>
      <c r="C480" s="4" t="s">
        <v>123</v>
      </c>
      <c r="D480" s="5" t="s">
        <v>256</v>
      </c>
      <c r="E480" s="5"/>
      <c r="F480" s="133">
        <f t="shared" si="155"/>
        <v>4020000</v>
      </c>
      <c r="G480" s="133">
        <f t="shared" si="155"/>
        <v>0</v>
      </c>
      <c r="H480" s="133">
        <f t="shared" si="155"/>
        <v>4020000</v>
      </c>
      <c r="I480" s="124"/>
    </row>
    <row r="481" spans="1:10" ht="24" x14ac:dyDescent="0.25">
      <c r="A481" s="9" t="s">
        <v>124</v>
      </c>
      <c r="B481" s="14" t="s">
        <v>8</v>
      </c>
      <c r="C481" s="4" t="s">
        <v>123</v>
      </c>
      <c r="D481" s="4" t="s">
        <v>257</v>
      </c>
      <c r="E481" s="4"/>
      <c r="F481" s="133">
        <f t="shared" si="155"/>
        <v>4020000</v>
      </c>
      <c r="G481" s="133">
        <f t="shared" si="155"/>
        <v>0</v>
      </c>
      <c r="H481" s="133">
        <f t="shared" si="155"/>
        <v>4020000</v>
      </c>
      <c r="I481" s="124"/>
    </row>
    <row r="482" spans="1:10" ht="24" x14ac:dyDescent="0.25">
      <c r="A482" s="6" t="s">
        <v>125</v>
      </c>
      <c r="B482" s="14" t="s">
        <v>8</v>
      </c>
      <c r="C482" s="4" t="s">
        <v>123</v>
      </c>
      <c r="D482" s="4" t="s">
        <v>257</v>
      </c>
      <c r="E482" s="4" t="s">
        <v>126</v>
      </c>
      <c r="F482" s="133">
        <f t="shared" ref="F482:H482" si="156">F483</f>
        <v>4020000</v>
      </c>
      <c r="G482" s="133">
        <f t="shared" si="156"/>
        <v>0</v>
      </c>
      <c r="H482" s="133">
        <f t="shared" si="156"/>
        <v>4020000</v>
      </c>
      <c r="I482" s="124"/>
    </row>
    <row r="483" spans="1:10" x14ac:dyDescent="0.25">
      <c r="A483" s="12" t="s">
        <v>127</v>
      </c>
      <c r="B483" s="14" t="s">
        <v>8</v>
      </c>
      <c r="C483" s="4" t="s">
        <v>123</v>
      </c>
      <c r="D483" s="4" t="s">
        <v>257</v>
      </c>
      <c r="E483" s="5">
        <v>610</v>
      </c>
      <c r="F483" s="133">
        <v>4020000</v>
      </c>
      <c r="G483" s="133">
        <v>0</v>
      </c>
      <c r="H483" s="133">
        <f>F483+G483</f>
        <v>4020000</v>
      </c>
      <c r="I483" s="124"/>
    </row>
    <row r="484" spans="1:10" s="34" customFormat="1" ht="23.4" x14ac:dyDescent="0.25">
      <c r="A484" s="110" t="s">
        <v>94</v>
      </c>
      <c r="B484" s="13" t="s">
        <v>8</v>
      </c>
      <c r="C484" s="111" t="s">
        <v>130</v>
      </c>
      <c r="D484" s="10"/>
      <c r="E484" s="28"/>
      <c r="F484" s="138">
        <f t="shared" ref="F484:H484" si="157">F485</f>
        <v>4387000</v>
      </c>
      <c r="G484" s="138">
        <f t="shared" si="157"/>
        <v>0</v>
      </c>
      <c r="H484" s="138">
        <f t="shared" si="157"/>
        <v>4387000</v>
      </c>
      <c r="I484" s="129"/>
    </row>
    <row r="485" spans="1:10" s="34" customFormat="1" ht="23.4" x14ac:dyDescent="0.25">
      <c r="A485" s="110" t="s">
        <v>95</v>
      </c>
      <c r="B485" s="13" t="s">
        <v>8</v>
      </c>
      <c r="C485" s="111" t="s">
        <v>96</v>
      </c>
      <c r="D485" s="10"/>
      <c r="E485" s="28"/>
      <c r="F485" s="139">
        <f t="shared" ref="F485" si="158">F488</f>
        <v>4387000</v>
      </c>
      <c r="G485" s="139">
        <f t="shared" ref="G485" si="159">G488</f>
        <v>0</v>
      </c>
      <c r="H485" s="139">
        <f t="shared" ref="H485" si="160">H488</f>
        <v>4387000</v>
      </c>
      <c r="I485" s="130"/>
    </row>
    <row r="486" spans="1:10" s="34" customFormat="1" ht="37.200000000000003" customHeight="1" x14ac:dyDescent="0.25">
      <c r="A486" s="3" t="s">
        <v>339</v>
      </c>
      <c r="B486" s="14" t="s">
        <v>8</v>
      </c>
      <c r="C486" s="4" t="s">
        <v>96</v>
      </c>
      <c r="D486" s="4" t="s">
        <v>183</v>
      </c>
      <c r="E486" s="28"/>
      <c r="F486" s="139">
        <f t="shared" ref="F486:H488" si="161">F487</f>
        <v>4387000</v>
      </c>
      <c r="G486" s="139">
        <f t="shared" si="161"/>
        <v>0</v>
      </c>
      <c r="H486" s="139">
        <f t="shared" si="161"/>
        <v>4387000</v>
      </c>
      <c r="I486" s="130"/>
    </row>
    <row r="487" spans="1:10" s="34" customFormat="1" ht="24" x14ac:dyDescent="0.25">
      <c r="A487" s="19" t="s">
        <v>354</v>
      </c>
      <c r="B487" s="14" t="s">
        <v>8</v>
      </c>
      <c r="C487" s="4" t="s">
        <v>96</v>
      </c>
      <c r="D487" s="4" t="s">
        <v>184</v>
      </c>
      <c r="E487" s="28"/>
      <c r="F487" s="139">
        <f t="shared" si="161"/>
        <v>4387000</v>
      </c>
      <c r="G487" s="139">
        <f t="shared" si="161"/>
        <v>0</v>
      </c>
      <c r="H487" s="139">
        <f t="shared" si="161"/>
        <v>4387000</v>
      </c>
      <c r="I487" s="130"/>
    </row>
    <row r="488" spans="1:10" s="34" customFormat="1" ht="13.2" x14ac:dyDescent="0.25">
      <c r="A488" s="20" t="s">
        <v>97</v>
      </c>
      <c r="B488" s="14" t="s">
        <v>8</v>
      </c>
      <c r="C488" s="4" t="s">
        <v>96</v>
      </c>
      <c r="D488" s="4" t="s">
        <v>196</v>
      </c>
      <c r="E488" s="28"/>
      <c r="F488" s="139">
        <f t="shared" si="161"/>
        <v>4387000</v>
      </c>
      <c r="G488" s="139">
        <f t="shared" si="161"/>
        <v>0</v>
      </c>
      <c r="H488" s="139">
        <f t="shared" si="161"/>
        <v>4387000</v>
      </c>
      <c r="I488" s="130"/>
    </row>
    <row r="489" spans="1:10" s="34" customFormat="1" ht="13.2" x14ac:dyDescent="0.25">
      <c r="A489" s="2" t="s">
        <v>98</v>
      </c>
      <c r="B489" s="14" t="s">
        <v>8</v>
      </c>
      <c r="C489" s="112" t="s">
        <v>96</v>
      </c>
      <c r="D489" s="4" t="s">
        <v>196</v>
      </c>
      <c r="E489" s="28">
        <v>700</v>
      </c>
      <c r="F489" s="139">
        <f t="shared" ref="F489:H489" si="162">F490</f>
        <v>4387000</v>
      </c>
      <c r="G489" s="139">
        <f t="shared" si="162"/>
        <v>0</v>
      </c>
      <c r="H489" s="139">
        <f t="shared" si="162"/>
        <v>4387000</v>
      </c>
      <c r="I489" s="130"/>
    </row>
    <row r="490" spans="1:10" s="34" customFormat="1" ht="13.2" x14ac:dyDescent="0.25">
      <c r="A490" s="2" t="s">
        <v>99</v>
      </c>
      <c r="B490" s="14" t="s">
        <v>8</v>
      </c>
      <c r="C490" s="112" t="s">
        <v>96</v>
      </c>
      <c r="D490" s="4" t="s">
        <v>196</v>
      </c>
      <c r="E490" s="28">
        <v>730</v>
      </c>
      <c r="F490" s="139">
        <v>4387000</v>
      </c>
      <c r="G490" s="139">
        <v>0</v>
      </c>
      <c r="H490" s="139">
        <f>F490+G490</f>
        <v>4387000</v>
      </c>
      <c r="I490" s="130"/>
    </row>
    <row r="491" spans="1:10" x14ac:dyDescent="0.25">
      <c r="F491" s="37"/>
      <c r="G491" s="37"/>
      <c r="H491" s="37"/>
      <c r="I491" s="37"/>
      <c r="J491" s="89"/>
    </row>
    <row r="493" spans="1:10" x14ac:dyDescent="0.25">
      <c r="E493" s="36"/>
    </row>
    <row r="494" spans="1:10" x14ac:dyDescent="0.25">
      <c r="E494" s="36"/>
    </row>
    <row r="495" spans="1:10" x14ac:dyDescent="0.25">
      <c r="E495" s="36"/>
    </row>
    <row r="496" spans="1:10" x14ac:dyDescent="0.25">
      <c r="E496" s="36"/>
    </row>
    <row r="497" spans="5:5" x14ac:dyDescent="0.25">
      <c r="E497" s="36"/>
    </row>
    <row r="498" spans="5:5" x14ac:dyDescent="0.25">
      <c r="E498" s="36"/>
    </row>
    <row r="499" spans="5:5" x14ac:dyDescent="0.25">
      <c r="E499" s="36"/>
    </row>
    <row r="500" spans="5:5" x14ac:dyDescent="0.25">
      <c r="E500" s="36"/>
    </row>
    <row r="501" spans="5:5" x14ac:dyDescent="0.25">
      <c r="E501" s="36"/>
    </row>
    <row r="502" spans="5:5" x14ac:dyDescent="0.25">
      <c r="E502" s="36"/>
    </row>
    <row r="503" spans="5:5" x14ac:dyDescent="0.25">
      <c r="E503" s="36"/>
    </row>
    <row r="504" spans="5:5" x14ac:dyDescent="0.25">
      <c r="E504" s="36"/>
    </row>
    <row r="505" spans="5:5" x14ac:dyDescent="0.25">
      <c r="E505" s="36"/>
    </row>
    <row r="506" spans="5:5" x14ac:dyDescent="0.25">
      <c r="E506" s="36"/>
    </row>
    <row r="507" spans="5:5" x14ac:dyDescent="0.25">
      <c r="E507" s="36"/>
    </row>
    <row r="508" spans="5:5" x14ac:dyDescent="0.25">
      <c r="E508" s="36"/>
    </row>
    <row r="509" spans="5:5" x14ac:dyDescent="0.25">
      <c r="E509" s="36"/>
    </row>
    <row r="510" spans="5:5" x14ac:dyDescent="0.25">
      <c r="E510" s="36"/>
    </row>
    <row r="511" spans="5:5" x14ac:dyDescent="0.25">
      <c r="E511" s="36"/>
    </row>
    <row r="512" spans="5:5" x14ac:dyDescent="0.25">
      <c r="E512" s="36"/>
    </row>
    <row r="513" spans="5:5" x14ac:dyDescent="0.25">
      <c r="E513" s="36"/>
    </row>
    <row r="514" spans="5:5" x14ac:dyDescent="0.25">
      <c r="E514" s="36"/>
    </row>
    <row r="515" spans="5:5" x14ac:dyDescent="0.25">
      <c r="E515" s="36"/>
    </row>
    <row r="516" spans="5:5" x14ac:dyDescent="0.25">
      <c r="E516" s="36"/>
    </row>
    <row r="517" spans="5:5" x14ac:dyDescent="0.25">
      <c r="E517" s="36"/>
    </row>
    <row r="518" spans="5:5" x14ac:dyDescent="0.25">
      <c r="E518" s="36"/>
    </row>
    <row r="519" spans="5:5" x14ac:dyDescent="0.25">
      <c r="E519" s="36"/>
    </row>
    <row r="520" spans="5:5" x14ac:dyDescent="0.25">
      <c r="E520" s="36"/>
    </row>
    <row r="521" spans="5:5" x14ac:dyDescent="0.25">
      <c r="E521" s="36"/>
    </row>
    <row r="522" spans="5:5" x14ac:dyDescent="0.25">
      <c r="E522" s="36"/>
    </row>
    <row r="523" spans="5:5" x14ac:dyDescent="0.25">
      <c r="E523" s="36"/>
    </row>
    <row r="524" spans="5:5" x14ac:dyDescent="0.25">
      <c r="E524" s="36"/>
    </row>
    <row r="525" spans="5:5" x14ac:dyDescent="0.25">
      <c r="E525" s="36"/>
    </row>
    <row r="526" spans="5:5" x14ac:dyDescent="0.25">
      <c r="E526" s="36"/>
    </row>
    <row r="527" spans="5:5" x14ac:dyDescent="0.25">
      <c r="E527" s="36"/>
    </row>
    <row r="528" spans="5:5" x14ac:dyDescent="0.25">
      <c r="E528" s="36"/>
    </row>
    <row r="529" spans="5:5" x14ac:dyDescent="0.25">
      <c r="E529" s="36"/>
    </row>
    <row r="530" spans="5:5" x14ac:dyDescent="0.25">
      <c r="E530" s="36"/>
    </row>
    <row r="531" spans="5:5" x14ac:dyDescent="0.25">
      <c r="E531" s="36"/>
    </row>
    <row r="532" spans="5:5" x14ac:dyDescent="0.25">
      <c r="E532" s="36"/>
    </row>
    <row r="533" spans="5:5" x14ac:dyDescent="0.25">
      <c r="E533" s="36"/>
    </row>
    <row r="534" spans="5:5" x14ac:dyDescent="0.25">
      <c r="E534" s="36"/>
    </row>
    <row r="535" spans="5:5" x14ac:dyDescent="0.25">
      <c r="E535" s="36"/>
    </row>
    <row r="536" spans="5:5" x14ac:dyDescent="0.25">
      <c r="E536" s="36"/>
    </row>
    <row r="537" spans="5:5" x14ac:dyDescent="0.25">
      <c r="E537" s="36"/>
    </row>
    <row r="538" spans="5:5" x14ac:dyDescent="0.25">
      <c r="E538" s="36"/>
    </row>
    <row r="539" spans="5:5" x14ac:dyDescent="0.25">
      <c r="E539" s="36"/>
    </row>
    <row r="540" spans="5:5" x14ac:dyDescent="0.25">
      <c r="E540" s="36"/>
    </row>
    <row r="541" spans="5:5" x14ac:dyDescent="0.25">
      <c r="E541" s="36"/>
    </row>
    <row r="542" spans="5:5" x14ac:dyDescent="0.25">
      <c r="E542" s="36"/>
    </row>
    <row r="543" spans="5:5" x14ac:dyDescent="0.25">
      <c r="E543" s="36"/>
    </row>
    <row r="544" spans="5:5" x14ac:dyDescent="0.25">
      <c r="E544" s="36"/>
    </row>
    <row r="545" spans="5:5" x14ac:dyDescent="0.25">
      <c r="E545" s="36"/>
    </row>
    <row r="546" spans="5:5" x14ac:dyDescent="0.25">
      <c r="E546" s="36"/>
    </row>
    <row r="547" spans="5:5" x14ac:dyDescent="0.25">
      <c r="E547" s="36"/>
    </row>
    <row r="548" spans="5:5" x14ac:dyDescent="0.25">
      <c r="E548" s="36"/>
    </row>
    <row r="549" spans="5:5" x14ac:dyDescent="0.25">
      <c r="E549" s="36"/>
    </row>
    <row r="550" spans="5:5" x14ac:dyDescent="0.25">
      <c r="E550" s="36"/>
    </row>
    <row r="551" spans="5:5" x14ac:dyDescent="0.25">
      <c r="E551" s="36"/>
    </row>
    <row r="552" spans="5:5" x14ac:dyDescent="0.25">
      <c r="E552" s="36"/>
    </row>
    <row r="553" spans="5:5" x14ac:dyDescent="0.25">
      <c r="E553" s="36"/>
    </row>
    <row r="554" spans="5:5" x14ac:dyDescent="0.25">
      <c r="E554" s="36"/>
    </row>
    <row r="555" spans="5:5" x14ac:dyDescent="0.25">
      <c r="E555" s="36"/>
    </row>
    <row r="556" spans="5:5" x14ac:dyDescent="0.25">
      <c r="E556" s="36"/>
    </row>
    <row r="557" spans="5:5" x14ac:dyDescent="0.25">
      <c r="E557" s="36"/>
    </row>
    <row r="558" spans="5:5" x14ac:dyDescent="0.25">
      <c r="E558" s="36"/>
    </row>
    <row r="559" spans="5:5" x14ac:dyDescent="0.25">
      <c r="E559" s="36"/>
    </row>
    <row r="560" spans="5:5" x14ac:dyDescent="0.25">
      <c r="E560" s="36"/>
    </row>
    <row r="561" spans="5:5" x14ac:dyDescent="0.25">
      <c r="E561" s="36"/>
    </row>
    <row r="562" spans="5:5" x14ac:dyDescent="0.25">
      <c r="E562" s="36"/>
    </row>
    <row r="563" spans="5:5" x14ac:dyDescent="0.25">
      <c r="E563" s="36"/>
    </row>
    <row r="564" spans="5:5" x14ac:dyDescent="0.25">
      <c r="E564" s="36"/>
    </row>
    <row r="565" spans="5:5" x14ac:dyDescent="0.25">
      <c r="E565" s="36"/>
    </row>
    <row r="566" spans="5:5" x14ac:dyDescent="0.25">
      <c r="E566" s="36"/>
    </row>
    <row r="567" spans="5:5" x14ac:dyDescent="0.25">
      <c r="E567" s="36"/>
    </row>
    <row r="568" spans="5:5" x14ac:dyDescent="0.25">
      <c r="E568" s="36"/>
    </row>
    <row r="569" spans="5:5" x14ac:dyDescent="0.25">
      <c r="E569" s="36"/>
    </row>
    <row r="570" spans="5:5" x14ac:dyDescent="0.25">
      <c r="E570" s="36"/>
    </row>
    <row r="571" spans="5:5" x14ac:dyDescent="0.25">
      <c r="E571" s="36"/>
    </row>
    <row r="572" spans="5:5" x14ac:dyDescent="0.25">
      <c r="E572" s="36"/>
    </row>
    <row r="573" spans="5:5" x14ac:dyDescent="0.25">
      <c r="E573" s="36"/>
    </row>
    <row r="574" spans="5:5" x14ac:dyDescent="0.25">
      <c r="E574" s="36"/>
    </row>
    <row r="575" spans="5:5" x14ac:dyDescent="0.25">
      <c r="E575" s="36"/>
    </row>
    <row r="576" spans="5:5" x14ac:dyDescent="0.25">
      <c r="E576" s="36"/>
    </row>
    <row r="577" spans="5:5" x14ac:dyDescent="0.25">
      <c r="E577" s="36"/>
    </row>
    <row r="578" spans="5:5" x14ac:dyDescent="0.25">
      <c r="E578" s="36"/>
    </row>
    <row r="579" spans="5:5" x14ac:dyDescent="0.25">
      <c r="E579" s="36"/>
    </row>
    <row r="580" spans="5:5" x14ac:dyDescent="0.25">
      <c r="E580" s="36"/>
    </row>
    <row r="581" spans="5:5" x14ac:dyDescent="0.25">
      <c r="E581" s="36"/>
    </row>
    <row r="582" spans="5:5" x14ac:dyDescent="0.25">
      <c r="E582" s="36"/>
    </row>
    <row r="583" spans="5:5" x14ac:dyDescent="0.25">
      <c r="E583" s="36"/>
    </row>
    <row r="584" spans="5:5" x14ac:dyDescent="0.25">
      <c r="E584" s="36"/>
    </row>
    <row r="585" spans="5:5" x14ac:dyDescent="0.25">
      <c r="E585" s="36"/>
    </row>
    <row r="586" spans="5:5" x14ac:dyDescent="0.25">
      <c r="E586" s="36"/>
    </row>
    <row r="587" spans="5:5" x14ac:dyDescent="0.25">
      <c r="E587" s="36"/>
    </row>
    <row r="588" spans="5:5" x14ac:dyDescent="0.25">
      <c r="E588" s="36"/>
    </row>
    <row r="589" spans="5:5" x14ac:dyDescent="0.25">
      <c r="E589" s="36"/>
    </row>
    <row r="590" spans="5:5" x14ac:dyDescent="0.25">
      <c r="E590" s="36"/>
    </row>
    <row r="591" spans="5:5" x14ac:dyDescent="0.25">
      <c r="E591" s="36"/>
    </row>
    <row r="592" spans="5:5" x14ac:dyDescent="0.25">
      <c r="E592" s="36"/>
    </row>
    <row r="593" spans="5:5" x14ac:dyDescent="0.25">
      <c r="E593" s="36"/>
    </row>
    <row r="594" spans="5:5" x14ac:dyDescent="0.25">
      <c r="E594" s="36"/>
    </row>
    <row r="595" spans="5:5" x14ac:dyDescent="0.25">
      <c r="E595" s="36"/>
    </row>
    <row r="596" spans="5:5" x14ac:dyDescent="0.25">
      <c r="E596" s="36"/>
    </row>
    <row r="597" spans="5:5" x14ac:dyDescent="0.25">
      <c r="E597" s="36"/>
    </row>
    <row r="598" spans="5:5" x14ac:dyDescent="0.25">
      <c r="E598" s="36"/>
    </row>
    <row r="599" spans="5:5" x14ac:dyDescent="0.25">
      <c r="E599" s="36"/>
    </row>
    <row r="600" spans="5:5" x14ac:dyDescent="0.25">
      <c r="E600" s="36"/>
    </row>
    <row r="601" spans="5:5" x14ac:dyDescent="0.25">
      <c r="E601" s="36"/>
    </row>
    <row r="602" spans="5:5" x14ac:dyDescent="0.25">
      <c r="E602" s="36"/>
    </row>
    <row r="603" spans="5:5" x14ac:dyDescent="0.25">
      <c r="E603" s="36"/>
    </row>
    <row r="604" spans="5:5" x14ac:dyDescent="0.25">
      <c r="E604" s="36"/>
    </row>
    <row r="605" spans="5:5" x14ac:dyDescent="0.25">
      <c r="E605" s="36"/>
    </row>
    <row r="606" spans="5:5" x14ac:dyDescent="0.25">
      <c r="E606" s="36"/>
    </row>
    <row r="607" spans="5:5" x14ac:dyDescent="0.25">
      <c r="E607" s="36"/>
    </row>
    <row r="608" spans="5:5" x14ac:dyDescent="0.25">
      <c r="E608" s="36"/>
    </row>
    <row r="609" spans="5:5" x14ac:dyDescent="0.25">
      <c r="E609" s="36"/>
    </row>
    <row r="610" spans="5:5" x14ac:dyDescent="0.25">
      <c r="E610" s="36"/>
    </row>
    <row r="611" spans="5:5" x14ac:dyDescent="0.25">
      <c r="E611" s="36"/>
    </row>
    <row r="612" spans="5:5" x14ac:dyDescent="0.25">
      <c r="E612" s="36"/>
    </row>
    <row r="613" spans="5:5" x14ac:dyDescent="0.25">
      <c r="E613" s="36"/>
    </row>
    <row r="614" spans="5:5" x14ac:dyDescent="0.25">
      <c r="E614" s="36"/>
    </row>
    <row r="615" spans="5:5" x14ac:dyDescent="0.25">
      <c r="E615" s="36"/>
    </row>
    <row r="616" spans="5:5" x14ac:dyDescent="0.25">
      <c r="E616" s="36"/>
    </row>
    <row r="617" spans="5:5" x14ac:dyDescent="0.25">
      <c r="E617" s="36"/>
    </row>
    <row r="618" spans="5:5" x14ac:dyDescent="0.25">
      <c r="E618" s="36"/>
    </row>
    <row r="619" spans="5:5" x14ac:dyDescent="0.25">
      <c r="E619" s="36"/>
    </row>
    <row r="620" spans="5:5" x14ac:dyDescent="0.25">
      <c r="E620" s="36"/>
    </row>
    <row r="621" spans="5:5" x14ac:dyDescent="0.25">
      <c r="E621" s="36"/>
    </row>
    <row r="622" spans="5:5" x14ac:dyDescent="0.25">
      <c r="E622" s="36"/>
    </row>
    <row r="623" spans="5:5" x14ac:dyDescent="0.25">
      <c r="E623" s="36"/>
    </row>
    <row r="624" spans="5:5" x14ac:dyDescent="0.25">
      <c r="E624" s="36"/>
    </row>
    <row r="625" spans="5:5" x14ac:dyDescent="0.25">
      <c r="E625" s="36"/>
    </row>
    <row r="626" spans="5:5" x14ac:dyDescent="0.25">
      <c r="E626" s="36"/>
    </row>
    <row r="627" spans="5:5" x14ac:dyDescent="0.25">
      <c r="E627" s="36"/>
    </row>
    <row r="628" spans="5:5" x14ac:dyDescent="0.25">
      <c r="E628" s="36"/>
    </row>
    <row r="629" spans="5:5" x14ac:dyDescent="0.25">
      <c r="E629" s="36"/>
    </row>
    <row r="630" spans="5:5" x14ac:dyDescent="0.25">
      <c r="E630" s="36"/>
    </row>
    <row r="631" spans="5:5" x14ac:dyDescent="0.25">
      <c r="E631" s="36"/>
    </row>
    <row r="632" spans="5:5" x14ac:dyDescent="0.25">
      <c r="E632" s="36"/>
    </row>
    <row r="633" spans="5:5" x14ac:dyDescent="0.25">
      <c r="E633" s="36"/>
    </row>
    <row r="634" spans="5:5" x14ac:dyDescent="0.25">
      <c r="E634" s="36"/>
    </row>
    <row r="635" spans="5:5" x14ac:dyDescent="0.25">
      <c r="E635" s="36"/>
    </row>
    <row r="636" spans="5:5" x14ac:dyDescent="0.25">
      <c r="E636" s="36"/>
    </row>
    <row r="637" spans="5:5" x14ac:dyDescent="0.25">
      <c r="E637" s="36"/>
    </row>
    <row r="638" spans="5:5" x14ac:dyDescent="0.25">
      <c r="E638" s="36"/>
    </row>
    <row r="639" spans="5:5" x14ac:dyDescent="0.25">
      <c r="E639" s="36"/>
    </row>
    <row r="640" spans="5:5" x14ac:dyDescent="0.25">
      <c r="E640" s="36"/>
    </row>
    <row r="641" spans="5:5" x14ac:dyDescent="0.25">
      <c r="E641" s="36"/>
    </row>
    <row r="642" spans="5:5" x14ac:dyDescent="0.25">
      <c r="E642" s="36"/>
    </row>
    <row r="643" spans="5:5" x14ac:dyDescent="0.25">
      <c r="E643" s="36"/>
    </row>
    <row r="644" spans="5:5" x14ac:dyDescent="0.25">
      <c r="E644" s="36"/>
    </row>
    <row r="645" spans="5:5" x14ac:dyDescent="0.25">
      <c r="E645" s="36"/>
    </row>
    <row r="646" spans="5:5" x14ac:dyDescent="0.25">
      <c r="E646" s="36"/>
    </row>
    <row r="647" spans="5:5" x14ac:dyDescent="0.25">
      <c r="E647" s="36"/>
    </row>
    <row r="648" spans="5:5" x14ac:dyDescent="0.25">
      <c r="E648" s="36"/>
    </row>
    <row r="649" spans="5:5" x14ac:dyDescent="0.25">
      <c r="E649" s="36"/>
    </row>
    <row r="650" spans="5:5" x14ac:dyDescent="0.25">
      <c r="E650" s="36"/>
    </row>
    <row r="651" spans="5:5" x14ac:dyDescent="0.25">
      <c r="E651" s="36"/>
    </row>
    <row r="652" spans="5:5" x14ac:dyDescent="0.25">
      <c r="E652" s="36"/>
    </row>
    <row r="653" spans="5:5" x14ac:dyDescent="0.25">
      <c r="E653" s="36"/>
    </row>
    <row r="654" spans="5:5" x14ac:dyDescent="0.25">
      <c r="E654" s="36"/>
    </row>
    <row r="655" spans="5:5" x14ac:dyDescent="0.25">
      <c r="E655" s="36"/>
    </row>
    <row r="656" spans="5:5" x14ac:dyDescent="0.25">
      <c r="E656" s="36"/>
    </row>
    <row r="657" spans="5:5" x14ac:dyDescent="0.25">
      <c r="E657" s="36"/>
    </row>
    <row r="658" spans="5:5" x14ac:dyDescent="0.25">
      <c r="E658" s="36"/>
    </row>
    <row r="659" spans="5:5" x14ac:dyDescent="0.25">
      <c r="E659" s="36"/>
    </row>
    <row r="660" spans="5:5" x14ac:dyDescent="0.25">
      <c r="E660" s="36"/>
    </row>
    <row r="661" spans="5:5" x14ac:dyDescent="0.25">
      <c r="E661" s="36"/>
    </row>
    <row r="662" spans="5:5" x14ac:dyDescent="0.25">
      <c r="E662" s="36"/>
    </row>
    <row r="663" spans="5:5" x14ac:dyDescent="0.25">
      <c r="E663" s="36"/>
    </row>
    <row r="664" spans="5:5" x14ac:dyDescent="0.25">
      <c r="E664" s="36"/>
    </row>
    <row r="665" spans="5:5" x14ac:dyDescent="0.25">
      <c r="E665" s="36"/>
    </row>
    <row r="666" spans="5:5" x14ac:dyDescent="0.25">
      <c r="E666" s="36"/>
    </row>
    <row r="667" spans="5:5" x14ac:dyDescent="0.25">
      <c r="E667" s="36"/>
    </row>
    <row r="668" spans="5:5" x14ac:dyDescent="0.25">
      <c r="E668" s="36"/>
    </row>
    <row r="669" spans="5:5" x14ac:dyDescent="0.25">
      <c r="E669" s="36"/>
    </row>
    <row r="670" spans="5:5" x14ac:dyDescent="0.25">
      <c r="E670" s="36"/>
    </row>
    <row r="671" spans="5:5" x14ac:dyDescent="0.25">
      <c r="E671" s="36"/>
    </row>
    <row r="672" spans="5:5" x14ac:dyDescent="0.25">
      <c r="E672" s="36"/>
    </row>
    <row r="673" spans="5:5" x14ac:dyDescent="0.25">
      <c r="E673" s="36"/>
    </row>
    <row r="674" spans="5:5" x14ac:dyDescent="0.25">
      <c r="E674" s="36"/>
    </row>
    <row r="675" spans="5:5" x14ac:dyDescent="0.25">
      <c r="E675" s="36"/>
    </row>
    <row r="676" spans="5:5" x14ac:dyDescent="0.25">
      <c r="E676" s="36"/>
    </row>
    <row r="677" spans="5:5" x14ac:dyDescent="0.25">
      <c r="E677" s="36"/>
    </row>
    <row r="678" spans="5:5" x14ac:dyDescent="0.25">
      <c r="E678" s="36"/>
    </row>
    <row r="679" spans="5:5" x14ac:dyDescent="0.25">
      <c r="E679" s="36"/>
    </row>
    <row r="680" spans="5:5" x14ac:dyDescent="0.25">
      <c r="E680" s="36"/>
    </row>
    <row r="681" spans="5:5" x14ac:dyDescent="0.25">
      <c r="E681" s="36"/>
    </row>
    <row r="682" spans="5:5" x14ac:dyDescent="0.25">
      <c r="E682" s="36"/>
    </row>
    <row r="683" spans="5:5" x14ac:dyDescent="0.25">
      <c r="E683" s="36"/>
    </row>
    <row r="684" spans="5:5" x14ac:dyDescent="0.25">
      <c r="E684" s="36"/>
    </row>
    <row r="685" spans="5:5" x14ac:dyDescent="0.25">
      <c r="E685" s="36"/>
    </row>
    <row r="686" spans="5:5" x14ac:dyDescent="0.25">
      <c r="E686" s="36"/>
    </row>
    <row r="687" spans="5:5" x14ac:dyDescent="0.25">
      <c r="E687" s="36"/>
    </row>
    <row r="688" spans="5:5" x14ac:dyDescent="0.25">
      <c r="E688" s="36"/>
    </row>
    <row r="689" spans="5:5" x14ac:dyDescent="0.25">
      <c r="E689" s="36"/>
    </row>
    <row r="690" spans="5:5" x14ac:dyDescent="0.25">
      <c r="E690" s="36"/>
    </row>
    <row r="691" spans="5:5" x14ac:dyDescent="0.25">
      <c r="E691" s="36"/>
    </row>
    <row r="692" spans="5:5" x14ac:dyDescent="0.25">
      <c r="E692" s="36"/>
    </row>
    <row r="693" spans="5:5" x14ac:dyDescent="0.25">
      <c r="E693" s="36"/>
    </row>
    <row r="694" spans="5:5" x14ac:dyDescent="0.25">
      <c r="E694" s="36"/>
    </row>
    <row r="695" spans="5:5" x14ac:dyDescent="0.25">
      <c r="E695" s="36"/>
    </row>
    <row r="696" spans="5:5" x14ac:dyDescent="0.25">
      <c r="E696" s="36"/>
    </row>
    <row r="697" spans="5:5" x14ac:dyDescent="0.25">
      <c r="E697" s="36"/>
    </row>
    <row r="698" spans="5:5" x14ac:dyDescent="0.25">
      <c r="E698" s="36"/>
    </row>
    <row r="699" spans="5:5" x14ac:dyDescent="0.25">
      <c r="E699" s="36"/>
    </row>
    <row r="700" spans="5:5" x14ac:dyDescent="0.25">
      <c r="E700" s="36"/>
    </row>
    <row r="701" spans="5:5" x14ac:dyDescent="0.25">
      <c r="E701" s="36"/>
    </row>
    <row r="702" spans="5:5" x14ac:dyDescent="0.25">
      <c r="E702" s="36"/>
    </row>
    <row r="703" spans="5:5" x14ac:dyDescent="0.25">
      <c r="E703" s="36"/>
    </row>
    <row r="704" spans="5:5" x14ac:dyDescent="0.25">
      <c r="E704" s="36"/>
    </row>
    <row r="705" spans="5:5" x14ac:dyDescent="0.25">
      <c r="E705" s="36"/>
    </row>
    <row r="706" spans="5:5" x14ac:dyDescent="0.25">
      <c r="E706" s="36"/>
    </row>
    <row r="707" spans="5:5" x14ac:dyDescent="0.25">
      <c r="E707" s="36"/>
    </row>
    <row r="708" spans="5:5" x14ac:dyDescent="0.25">
      <c r="E708" s="36"/>
    </row>
    <row r="709" spans="5:5" x14ac:dyDescent="0.25">
      <c r="E709" s="36"/>
    </row>
    <row r="710" spans="5:5" x14ac:dyDescent="0.25">
      <c r="E710" s="36"/>
    </row>
    <row r="711" spans="5:5" x14ac:dyDescent="0.25">
      <c r="E711" s="36"/>
    </row>
    <row r="712" spans="5:5" x14ac:dyDescent="0.25">
      <c r="E712" s="36"/>
    </row>
    <row r="713" spans="5:5" x14ac:dyDescent="0.25">
      <c r="E713" s="36"/>
    </row>
    <row r="714" spans="5:5" x14ac:dyDescent="0.25">
      <c r="E714" s="36"/>
    </row>
    <row r="715" spans="5:5" x14ac:dyDescent="0.25">
      <c r="E715" s="36"/>
    </row>
    <row r="716" spans="5:5" x14ac:dyDescent="0.25">
      <c r="E716" s="36"/>
    </row>
    <row r="717" spans="5:5" x14ac:dyDescent="0.25">
      <c r="E717" s="36"/>
    </row>
    <row r="718" spans="5:5" x14ac:dyDescent="0.25">
      <c r="E718" s="36"/>
    </row>
    <row r="719" spans="5:5" x14ac:dyDescent="0.25">
      <c r="E719" s="36"/>
    </row>
    <row r="720" spans="5:5" x14ac:dyDescent="0.25">
      <c r="E720" s="36"/>
    </row>
    <row r="721" spans="5:5" x14ac:dyDescent="0.25">
      <c r="E721" s="36"/>
    </row>
    <row r="722" spans="5:5" x14ac:dyDescent="0.25">
      <c r="E722" s="36"/>
    </row>
    <row r="723" spans="5:5" x14ac:dyDescent="0.25">
      <c r="E723" s="36"/>
    </row>
    <row r="724" spans="5:5" x14ac:dyDescent="0.25">
      <c r="E724" s="36"/>
    </row>
    <row r="725" spans="5:5" x14ac:dyDescent="0.25">
      <c r="E725" s="36"/>
    </row>
  </sheetData>
  <mergeCells count="2">
    <mergeCell ref="A4:H4"/>
    <mergeCell ref="A5:H5"/>
  </mergeCells>
  <pageMargins left="0.62992125984251968" right="0.23622047244094491" top="0.55118110236220474" bottom="0.55118110236220474" header="0.31496062992125984" footer="0.31496062992125984"/>
  <pageSetup paperSize="9" scale="78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7"/>
  <sheetViews>
    <sheetView zoomScaleNormal="100" workbookViewId="0">
      <selection activeCell="F19" sqref="F19"/>
    </sheetView>
  </sheetViews>
  <sheetFormatPr defaultColWidth="13.109375" defaultRowHeight="13.8" x14ac:dyDescent="0.25"/>
  <cols>
    <col min="1" max="1" width="46.88671875" style="34" customWidth="1"/>
    <col min="2" max="2" width="15.6640625" style="35" customWidth="1"/>
    <col min="3" max="3" width="7.6640625" style="35" customWidth="1"/>
    <col min="4" max="4" width="21.109375" style="35" customWidth="1"/>
    <col min="5" max="5" width="13.33203125" style="36" customWidth="1"/>
    <col min="6" max="13" width="13.109375" style="36"/>
    <col min="14" max="14" width="9.44140625" style="36" customWidth="1"/>
    <col min="15" max="15" width="10.88671875" style="36" customWidth="1"/>
    <col min="16" max="16384" width="13.109375" style="36"/>
  </cols>
  <sheetData>
    <row r="1" spans="1:21" s="32" customFormat="1" x14ac:dyDescent="0.25">
      <c r="A1" s="30"/>
      <c r="B1" s="31"/>
      <c r="C1" s="170" t="s">
        <v>375</v>
      </c>
      <c r="D1" s="170"/>
    </row>
    <row r="2" spans="1:21" s="32" customFormat="1" ht="13.95" customHeight="1" x14ac:dyDescent="0.25">
      <c r="A2" s="30"/>
      <c r="B2" s="31"/>
      <c r="C2" s="31" t="s">
        <v>415</v>
      </c>
      <c r="D2" s="31"/>
      <c r="E2" s="33"/>
    </row>
    <row r="3" spans="1:21" s="32" customFormat="1" ht="13.95" customHeight="1" x14ac:dyDescent="0.25">
      <c r="A3" s="30"/>
      <c r="B3" s="31"/>
      <c r="C3" s="31"/>
      <c r="D3" s="31"/>
      <c r="E3" s="33"/>
    </row>
    <row r="4" spans="1:21" ht="8.4" customHeight="1" x14ac:dyDescent="0.25">
      <c r="E4" s="37"/>
      <c r="F4" s="37"/>
    </row>
    <row r="5" spans="1:21" ht="42.6" customHeight="1" x14ac:dyDescent="0.25">
      <c r="A5" s="168" t="s">
        <v>349</v>
      </c>
      <c r="B5" s="168"/>
      <c r="C5" s="168"/>
      <c r="D5" s="168"/>
      <c r="E5" s="37"/>
      <c r="F5" s="38"/>
      <c r="G5" s="38"/>
      <c r="I5" s="37"/>
      <c r="J5" s="38"/>
      <c r="K5" s="38"/>
      <c r="L5" s="37"/>
      <c r="M5" s="37"/>
      <c r="O5" s="37"/>
      <c r="Q5" s="37"/>
      <c r="R5" s="37"/>
      <c r="S5" s="37"/>
      <c r="T5" s="37"/>
      <c r="U5" s="39"/>
    </row>
    <row r="6" spans="1:21" x14ac:dyDescent="0.25">
      <c r="A6" s="40"/>
      <c r="B6" s="29"/>
      <c r="C6" s="61"/>
      <c r="D6" s="61" t="s">
        <v>347</v>
      </c>
      <c r="F6" s="37"/>
    </row>
    <row r="7" spans="1:21" s="42" customFormat="1" ht="45.6" customHeight="1" x14ac:dyDescent="0.2">
      <c r="A7" s="67" t="s">
        <v>320</v>
      </c>
      <c r="B7" s="41" t="s">
        <v>344</v>
      </c>
      <c r="C7" s="41" t="s">
        <v>4</v>
      </c>
      <c r="D7" s="41" t="s">
        <v>360</v>
      </c>
      <c r="Q7" s="43"/>
      <c r="R7" s="43"/>
      <c r="T7" s="43"/>
    </row>
    <row r="8" spans="1:21" s="42" customFormat="1" ht="13.2" x14ac:dyDescent="0.25">
      <c r="A8" s="5">
        <v>1</v>
      </c>
      <c r="B8" s="44">
        <v>2</v>
      </c>
      <c r="C8" s="62">
        <v>3</v>
      </c>
      <c r="D8" s="62">
        <v>4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3"/>
    </row>
    <row r="9" spans="1:21" s="42" customFormat="1" ht="13.2" x14ac:dyDescent="0.25">
      <c r="A9" s="25" t="s">
        <v>319</v>
      </c>
      <c r="B9" s="44"/>
      <c r="C9" s="62"/>
      <c r="D9" s="131">
        <f>D10+D33+D44+D55+D79+D87+D128+D150+D173+D191+D196+D219+D251+D283+D299+D303+D317+D331+D342+D346</f>
        <v>208506130.14000002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3"/>
    </row>
    <row r="10" spans="1:21" s="42" customFormat="1" ht="37.950000000000003" customHeight="1" x14ac:dyDescent="0.25">
      <c r="A10" s="1" t="s">
        <v>357</v>
      </c>
      <c r="B10" s="46" t="s">
        <v>282</v>
      </c>
      <c r="C10" s="62"/>
      <c r="D10" s="131">
        <f>D11+D26</f>
        <v>4410000</v>
      </c>
      <c r="E10" s="97">
        <f>D298/D9*100</f>
        <v>14.591093743657543</v>
      </c>
      <c r="F10" s="98" t="s">
        <v>351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3"/>
    </row>
    <row r="11" spans="1:21" x14ac:dyDescent="0.25">
      <c r="A11" s="15" t="s">
        <v>321</v>
      </c>
      <c r="B11" s="46" t="s">
        <v>306</v>
      </c>
      <c r="C11" s="63"/>
      <c r="D11" s="131">
        <f>D12</f>
        <v>1266000</v>
      </c>
      <c r="E11" s="91">
        <f>100-E10</f>
        <v>85.408906256342462</v>
      </c>
      <c r="F11" s="36" t="s">
        <v>352</v>
      </c>
      <c r="M11" s="37"/>
      <c r="Q11" s="37"/>
    </row>
    <row r="12" spans="1:21" ht="23.4" x14ac:dyDescent="0.25">
      <c r="A12" s="15" t="s">
        <v>307</v>
      </c>
      <c r="B12" s="46" t="s">
        <v>308</v>
      </c>
      <c r="C12" s="63"/>
      <c r="D12" s="131">
        <f>D13+D18+D21</f>
        <v>1266000</v>
      </c>
      <c r="M12" s="37"/>
      <c r="Q12" s="37"/>
    </row>
    <row r="13" spans="1:21" ht="24" x14ac:dyDescent="0.25">
      <c r="A13" s="22" t="s">
        <v>359</v>
      </c>
      <c r="B13" s="47" t="s">
        <v>309</v>
      </c>
      <c r="C13" s="64"/>
      <c r="D13" s="133">
        <f>D14+D16</f>
        <v>131000</v>
      </c>
    </row>
    <row r="14" spans="1:21" ht="24" hidden="1" x14ac:dyDescent="0.25">
      <c r="A14" s="2" t="s">
        <v>25</v>
      </c>
      <c r="B14" s="47" t="s">
        <v>309</v>
      </c>
      <c r="C14" s="47" t="s">
        <v>38</v>
      </c>
      <c r="D14" s="133">
        <f t="shared" ref="D14" si="0">D15</f>
        <v>0</v>
      </c>
    </row>
    <row r="15" spans="1:21" ht="24" hidden="1" x14ac:dyDescent="0.25">
      <c r="A15" s="2" t="s">
        <v>16</v>
      </c>
      <c r="B15" s="47" t="s">
        <v>309</v>
      </c>
      <c r="C15" s="47" t="s">
        <v>17</v>
      </c>
      <c r="D15" s="133">
        <f>'Расх. полностью прил 4 2016'!F423</f>
        <v>0</v>
      </c>
    </row>
    <row r="16" spans="1:21" x14ac:dyDescent="0.25">
      <c r="A16" s="6" t="s">
        <v>90</v>
      </c>
      <c r="B16" s="47" t="s">
        <v>309</v>
      </c>
      <c r="C16" s="47" t="s">
        <v>91</v>
      </c>
      <c r="D16" s="133">
        <f>D17</f>
        <v>131000</v>
      </c>
    </row>
    <row r="17" spans="1:18" x14ac:dyDescent="0.25">
      <c r="A17" s="6" t="s">
        <v>92</v>
      </c>
      <c r="B17" s="47" t="s">
        <v>309</v>
      </c>
      <c r="C17" s="47" t="s">
        <v>93</v>
      </c>
      <c r="D17" s="133">
        <f>'Расх. полностью прил 4 2016'!H425</f>
        <v>131000</v>
      </c>
    </row>
    <row r="18" spans="1:18" ht="24" x14ac:dyDescent="0.25">
      <c r="A18" s="22" t="s">
        <v>310</v>
      </c>
      <c r="B18" s="47" t="s">
        <v>311</v>
      </c>
      <c r="C18" s="64"/>
      <c r="D18" s="133">
        <f>D19</f>
        <v>915000</v>
      </c>
    </row>
    <row r="19" spans="1:18" ht="24" x14ac:dyDescent="0.25">
      <c r="A19" s="2" t="s">
        <v>25</v>
      </c>
      <c r="B19" s="47" t="s">
        <v>311</v>
      </c>
      <c r="C19" s="47" t="s">
        <v>38</v>
      </c>
      <c r="D19" s="133">
        <f t="shared" ref="D19" si="1">D20</f>
        <v>915000</v>
      </c>
    </row>
    <row r="20" spans="1:18" ht="24" x14ac:dyDescent="0.25">
      <c r="A20" s="2" t="s">
        <v>16</v>
      </c>
      <c r="B20" s="47" t="s">
        <v>311</v>
      </c>
      <c r="C20" s="47" t="s">
        <v>17</v>
      </c>
      <c r="D20" s="133">
        <f>'Расх. полностью прил 4 2016'!H291+'Расх. полностью прил 4 2016'!H428</f>
        <v>915000</v>
      </c>
    </row>
    <row r="21" spans="1:18" x14ac:dyDescent="0.25">
      <c r="A21" s="22" t="s">
        <v>312</v>
      </c>
      <c r="B21" s="47" t="s">
        <v>313</v>
      </c>
      <c r="C21" s="64"/>
      <c r="D21" s="133">
        <f>D22+D24</f>
        <v>220000</v>
      </c>
    </row>
    <row r="22" spans="1:18" ht="24" hidden="1" x14ac:dyDescent="0.25">
      <c r="A22" s="2" t="s">
        <v>25</v>
      </c>
      <c r="B22" s="47" t="s">
        <v>313</v>
      </c>
      <c r="C22" s="47" t="s">
        <v>38</v>
      </c>
      <c r="D22" s="133">
        <f t="shared" ref="D22" si="2">D23</f>
        <v>0</v>
      </c>
    </row>
    <row r="23" spans="1:18" ht="24" hidden="1" x14ac:dyDescent="0.25">
      <c r="A23" s="2" t="s">
        <v>16</v>
      </c>
      <c r="B23" s="47" t="s">
        <v>313</v>
      </c>
      <c r="C23" s="47" t="s">
        <v>17</v>
      </c>
      <c r="D23" s="133">
        <f>'Расх. полностью прил 4 2016'!F431</f>
        <v>0</v>
      </c>
    </row>
    <row r="24" spans="1:18" x14ac:dyDescent="0.25">
      <c r="A24" s="6" t="s">
        <v>90</v>
      </c>
      <c r="B24" s="47" t="s">
        <v>313</v>
      </c>
      <c r="C24" s="47" t="s">
        <v>91</v>
      </c>
      <c r="D24" s="133">
        <f>D25</f>
        <v>220000</v>
      </c>
    </row>
    <row r="25" spans="1:18" x14ac:dyDescent="0.25">
      <c r="A25" s="6" t="s">
        <v>92</v>
      </c>
      <c r="B25" s="47" t="s">
        <v>313</v>
      </c>
      <c r="C25" s="47" t="s">
        <v>93</v>
      </c>
      <c r="D25" s="133">
        <f>'Расх. полностью прил 4 2016'!H433</f>
        <v>220000</v>
      </c>
    </row>
    <row r="26" spans="1:18" x14ac:dyDescent="0.25">
      <c r="A26" s="113" t="s">
        <v>278</v>
      </c>
      <c r="B26" s="46" t="s">
        <v>283</v>
      </c>
      <c r="C26" s="64"/>
      <c r="D26" s="131">
        <f>D27</f>
        <v>3144000</v>
      </c>
      <c r="N26" s="37"/>
      <c r="R26" s="37"/>
    </row>
    <row r="27" spans="1:18" ht="22.8" x14ac:dyDescent="0.25">
      <c r="A27" s="113" t="s">
        <v>279</v>
      </c>
      <c r="B27" s="46" t="s">
        <v>284</v>
      </c>
      <c r="C27" s="64"/>
      <c r="D27" s="131">
        <f>D28</f>
        <v>3144000</v>
      </c>
      <c r="N27" s="37"/>
      <c r="R27" s="37"/>
    </row>
    <row r="28" spans="1:18" x14ac:dyDescent="0.25">
      <c r="A28" s="114" t="s">
        <v>280</v>
      </c>
      <c r="B28" s="47" t="s">
        <v>281</v>
      </c>
      <c r="C28" s="64"/>
      <c r="D28" s="133">
        <f>D29+D31</f>
        <v>3144000</v>
      </c>
      <c r="N28" s="37"/>
    </row>
    <row r="29" spans="1:18" ht="24" x14ac:dyDescent="0.25">
      <c r="A29" s="2" t="s">
        <v>25</v>
      </c>
      <c r="B29" s="47" t="s">
        <v>315</v>
      </c>
      <c r="C29" s="47" t="s">
        <v>38</v>
      </c>
      <c r="D29" s="133">
        <f t="shared" ref="D29" si="3">D30</f>
        <v>3144000</v>
      </c>
    </row>
    <row r="30" spans="1:18" ht="24" x14ac:dyDescent="0.25">
      <c r="A30" s="2" t="s">
        <v>16</v>
      </c>
      <c r="B30" s="47" t="s">
        <v>315</v>
      </c>
      <c r="C30" s="47" t="s">
        <v>17</v>
      </c>
      <c r="D30" s="133">
        <f>'Расх. полностью прил 4 2016'!H438</f>
        <v>3144000</v>
      </c>
    </row>
    <row r="31" spans="1:18" hidden="1" x14ac:dyDescent="0.25">
      <c r="A31" s="6" t="s">
        <v>90</v>
      </c>
      <c r="B31" s="47" t="s">
        <v>315</v>
      </c>
      <c r="C31" s="47" t="s">
        <v>91</v>
      </c>
      <c r="D31" s="133">
        <f t="shared" ref="D31" si="4">D32</f>
        <v>0</v>
      </c>
    </row>
    <row r="32" spans="1:18" hidden="1" x14ac:dyDescent="0.25">
      <c r="A32" s="6" t="s">
        <v>92</v>
      </c>
      <c r="B32" s="47" t="s">
        <v>315</v>
      </c>
      <c r="C32" s="47" t="s">
        <v>93</v>
      </c>
      <c r="D32" s="133">
        <f>'Расх. полностью прил 4 2016'!F440</f>
        <v>0</v>
      </c>
    </row>
    <row r="33" spans="1:17" ht="34.799999999999997" x14ac:dyDescent="0.25">
      <c r="A33" s="15" t="s">
        <v>322</v>
      </c>
      <c r="B33" s="46" t="s">
        <v>224</v>
      </c>
      <c r="C33" s="63"/>
      <c r="D33" s="131">
        <f>D34</f>
        <v>7590354.4500000002</v>
      </c>
      <c r="M33" s="37"/>
      <c r="Q33" s="37"/>
    </row>
    <row r="34" spans="1:17" ht="23.4" x14ac:dyDescent="0.25">
      <c r="A34" s="15" t="s">
        <v>194</v>
      </c>
      <c r="B34" s="46" t="s">
        <v>193</v>
      </c>
      <c r="C34" s="63"/>
      <c r="D34" s="131">
        <f>D35+D38+D41</f>
        <v>7590354.4500000002</v>
      </c>
      <c r="M34" s="37"/>
      <c r="Q34" s="37"/>
    </row>
    <row r="35" spans="1:17" ht="48" x14ac:dyDescent="0.25">
      <c r="A35" s="22" t="s">
        <v>225</v>
      </c>
      <c r="B35" s="47" t="s">
        <v>227</v>
      </c>
      <c r="C35" s="64"/>
      <c r="D35" s="133">
        <f>D36</f>
        <v>3400000</v>
      </c>
    </row>
    <row r="36" spans="1:17" ht="24" x14ac:dyDescent="0.25">
      <c r="A36" s="2" t="s">
        <v>25</v>
      </c>
      <c r="B36" s="47" t="s">
        <v>227</v>
      </c>
      <c r="C36" s="47" t="s">
        <v>38</v>
      </c>
      <c r="D36" s="133">
        <f t="shared" ref="D36" si="5">D37</f>
        <v>3400000</v>
      </c>
    </row>
    <row r="37" spans="1:17" ht="24" x14ac:dyDescent="0.25">
      <c r="A37" s="2" t="s">
        <v>16</v>
      </c>
      <c r="B37" s="47" t="s">
        <v>227</v>
      </c>
      <c r="C37" s="47" t="s">
        <v>17</v>
      </c>
      <c r="D37" s="133">
        <f>'Расх. полностью прил 4 2016'!H216</f>
        <v>3400000</v>
      </c>
    </row>
    <row r="38" spans="1:17" ht="36" x14ac:dyDescent="0.25">
      <c r="A38" s="22" t="s">
        <v>226</v>
      </c>
      <c r="B38" s="47" t="s">
        <v>228</v>
      </c>
      <c r="C38" s="64"/>
      <c r="D38" s="133">
        <f>D39</f>
        <v>4090354.45</v>
      </c>
    </row>
    <row r="39" spans="1:17" x14ac:dyDescent="0.25">
      <c r="A39" s="2" t="s">
        <v>18</v>
      </c>
      <c r="B39" s="47" t="s">
        <v>228</v>
      </c>
      <c r="C39" s="47" t="s">
        <v>19</v>
      </c>
      <c r="D39" s="133">
        <f>D40</f>
        <v>4090354.45</v>
      </c>
    </row>
    <row r="40" spans="1:17" ht="50.25" customHeight="1" x14ac:dyDescent="0.25">
      <c r="A40" s="2" t="s">
        <v>292</v>
      </c>
      <c r="B40" s="47" t="s">
        <v>228</v>
      </c>
      <c r="C40" s="47" t="s">
        <v>40</v>
      </c>
      <c r="D40" s="133">
        <f>'Расх. полностью прил 4 2016'!H219</f>
        <v>4090354.45</v>
      </c>
    </row>
    <row r="41" spans="1:17" x14ac:dyDescent="0.25">
      <c r="A41" s="22" t="s">
        <v>195</v>
      </c>
      <c r="B41" s="47" t="s">
        <v>190</v>
      </c>
      <c r="C41" s="64"/>
      <c r="D41" s="133">
        <f>D42</f>
        <v>100000</v>
      </c>
    </row>
    <row r="42" spans="1:17" ht="24" x14ac:dyDescent="0.25">
      <c r="A42" s="2" t="s">
        <v>25</v>
      </c>
      <c r="B42" s="47" t="s">
        <v>190</v>
      </c>
      <c r="C42" s="47" t="s">
        <v>38</v>
      </c>
      <c r="D42" s="133">
        <f t="shared" ref="D42" si="6">D43</f>
        <v>100000</v>
      </c>
    </row>
    <row r="43" spans="1:17" ht="24" x14ac:dyDescent="0.25">
      <c r="A43" s="2" t="s">
        <v>16</v>
      </c>
      <c r="B43" s="47" t="s">
        <v>190</v>
      </c>
      <c r="C43" s="47" t="s">
        <v>17</v>
      </c>
      <c r="D43" s="133">
        <f>'Расх. полностью прил 4 2016'!H222</f>
        <v>100000</v>
      </c>
    </row>
    <row r="44" spans="1:17" ht="22.8" x14ac:dyDescent="0.25">
      <c r="A44" s="49" t="s">
        <v>323</v>
      </c>
      <c r="B44" s="48" t="s">
        <v>161</v>
      </c>
      <c r="C44" s="63"/>
      <c r="D44" s="131">
        <f>D45</f>
        <v>9233000</v>
      </c>
      <c r="I44" s="37"/>
    </row>
    <row r="45" spans="1:17" ht="34.200000000000003" x14ac:dyDescent="0.25">
      <c r="A45" s="49" t="s">
        <v>162</v>
      </c>
      <c r="B45" s="48" t="s">
        <v>163</v>
      </c>
      <c r="C45" s="63"/>
      <c r="D45" s="131">
        <f>D46+D49+D52</f>
        <v>9233000</v>
      </c>
      <c r="I45" s="37"/>
    </row>
    <row r="46" spans="1:17" ht="48" x14ac:dyDescent="0.25">
      <c r="A46" s="6" t="s">
        <v>362</v>
      </c>
      <c r="B46" s="52" t="s">
        <v>164</v>
      </c>
      <c r="C46" s="63"/>
      <c r="D46" s="133">
        <f>D47</f>
        <v>6668000</v>
      </c>
    </row>
    <row r="47" spans="1:17" ht="51.6" customHeight="1" x14ac:dyDescent="0.25">
      <c r="A47" s="2" t="s">
        <v>12</v>
      </c>
      <c r="B47" s="52" t="s">
        <v>164</v>
      </c>
      <c r="C47" s="47" t="s">
        <v>13</v>
      </c>
      <c r="D47" s="133">
        <f t="shared" ref="D47" si="7">D48</f>
        <v>6668000</v>
      </c>
    </row>
    <row r="48" spans="1:17" ht="24" x14ac:dyDescent="0.25">
      <c r="A48" s="2" t="s">
        <v>14</v>
      </c>
      <c r="B48" s="52" t="s">
        <v>164</v>
      </c>
      <c r="C48" s="47" t="s">
        <v>15</v>
      </c>
      <c r="D48" s="133">
        <f>'Расх. полностью прил 4 2016'!H76</f>
        <v>6668000</v>
      </c>
    </row>
    <row r="49" spans="1:6" ht="24" x14ac:dyDescent="0.25">
      <c r="A49" s="16" t="s">
        <v>89</v>
      </c>
      <c r="B49" s="47" t="s">
        <v>166</v>
      </c>
      <c r="C49" s="63"/>
      <c r="D49" s="133">
        <f>D50</f>
        <v>649000</v>
      </c>
    </row>
    <row r="50" spans="1:6" x14ac:dyDescent="0.25">
      <c r="A50" s="6" t="s">
        <v>90</v>
      </c>
      <c r="B50" s="47" t="s">
        <v>166</v>
      </c>
      <c r="C50" s="44">
        <v>300</v>
      </c>
      <c r="D50" s="133">
        <f>D51</f>
        <v>649000</v>
      </c>
    </row>
    <row r="51" spans="1:6" ht="27" customHeight="1" x14ac:dyDescent="0.25">
      <c r="A51" s="6" t="s">
        <v>304</v>
      </c>
      <c r="B51" s="47" t="s">
        <v>166</v>
      </c>
      <c r="C51" s="44">
        <v>310</v>
      </c>
      <c r="D51" s="133">
        <f>'Расх. полностью прил 4 2016'!H445</f>
        <v>649000</v>
      </c>
    </row>
    <row r="52" spans="1:6" ht="36" x14ac:dyDescent="0.25">
      <c r="A52" s="6" t="s">
        <v>363</v>
      </c>
      <c r="B52" s="52" t="s">
        <v>165</v>
      </c>
      <c r="C52" s="63"/>
      <c r="D52" s="133">
        <f>D53</f>
        <v>1916000</v>
      </c>
    </row>
    <row r="53" spans="1:6" ht="24" x14ac:dyDescent="0.25">
      <c r="A53" s="2" t="s">
        <v>25</v>
      </c>
      <c r="B53" s="52" t="s">
        <v>165</v>
      </c>
      <c r="C53" s="44">
        <v>200</v>
      </c>
      <c r="D53" s="133">
        <f t="shared" ref="D53" si="8">D54</f>
        <v>1916000</v>
      </c>
    </row>
    <row r="54" spans="1:6" ht="24" x14ac:dyDescent="0.25">
      <c r="A54" s="2" t="s">
        <v>16</v>
      </c>
      <c r="B54" s="52" t="s">
        <v>165</v>
      </c>
      <c r="C54" s="44">
        <v>240</v>
      </c>
      <c r="D54" s="133">
        <f>'Расх. полностью прил 4 2016'!H79</f>
        <v>1916000</v>
      </c>
    </row>
    <row r="55" spans="1:6" ht="23.4" x14ac:dyDescent="0.25">
      <c r="A55" s="15" t="s">
        <v>324</v>
      </c>
      <c r="B55" s="46" t="s">
        <v>168</v>
      </c>
      <c r="C55" s="63"/>
      <c r="D55" s="131">
        <f>D56</f>
        <v>3023000</v>
      </c>
      <c r="E55" s="37"/>
    </row>
    <row r="56" spans="1:6" ht="23.4" x14ac:dyDescent="0.25">
      <c r="A56" s="15" t="s">
        <v>167</v>
      </c>
      <c r="B56" s="46" t="s">
        <v>169</v>
      </c>
      <c r="C56" s="63"/>
      <c r="D56" s="131">
        <f>D57+D60+D65+D71+D76</f>
        <v>3023000</v>
      </c>
      <c r="E56" s="37"/>
    </row>
    <row r="57" spans="1:6" hidden="1" x14ac:dyDescent="0.25">
      <c r="A57" s="6" t="s">
        <v>170</v>
      </c>
      <c r="B57" s="47" t="s">
        <v>172</v>
      </c>
      <c r="C57" s="63"/>
      <c r="D57" s="133">
        <f>D58</f>
        <v>0</v>
      </c>
      <c r="E57" s="37"/>
    </row>
    <row r="58" spans="1:6" ht="24" hidden="1" x14ac:dyDescent="0.25">
      <c r="A58" s="2" t="s">
        <v>25</v>
      </c>
      <c r="B58" s="47" t="s">
        <v>172</v>
      </c>
      <c r="C58" s="47" t="s">
        <v>38</v>
      </c>
      <c r="D58" s="133">
        <f t="shared" ref="D58" si="9">D59</f>
        <v>0</v>
      </c>
    </row>
    <row r="59" spans="1:6" ht="24" hidden="1" x14ac:dyDescent="0.25">
      <c r="A59" s="2" t="s">
        <v>16</v>
      </c>
      <c r="B59" s="47" t="s">
        <v>172</v>
      </c>
      <c r="C59" s="47" t="s">
        <v>17</v>
      </c>
      <c r="D59" s="133">
        <f>'Расх. полностью прил 4 2016'!F151</f>
        <v>0</v>
      </c>
    </row>
    <row r="60" spans="1:6" x14ac:dyDescent="0.25">
      <c r="A60" s="16" t="s">
        <v>370</v>
      </c>
      <c r="B60" s="47" t="s">
        <v>173</v>
      </c>
      <c r="C60" s="63"/>
      <c r="D60" s="133">
        <f>D61+D63</f>
        <v>1295000</v>
      </c>
      <c r="F60" s="37"/>
    </row>
    <row r="61" spans="1:6" ht="48" x14ac:dyDescent="0.25">
      <c r="A61" s="2" t="s">
        <v>12</v>
      </c>
      <c r="B61" s="47" t="s">
        <v>173</v>
      </c>
      <c r="C61" s="47" t="s">
        <v>13</v>
      </c>
      <c r="D61" s="133">
        <f t="shared" ref="D61" si="10">D62</f>
        <v>1257983</v>
      </c>
    </row>
    <row r="62" spans="1:6" ht="24" x14ac:dyDescent="0.25">
      <c r="A62" s="2" t="s">
        <v>14</v>
      </c>
      <c r="B62" s="47" t="s">
        <v>173</v>
      </c>
      <c r="C62" s="47" t="s">
        <v>15</v>
      </c>
      <c r="D62" s="133">
        <f>'Расх. полностью прил 4 2016'!H154</f>
        <v>1257983</v>
      </c>
    </row>
    <row r="63" spans="1:6" ht="24" x14ac:dyDescent="0.25">
      <c r="A63" s="2" t="s">
        <v>25</v>
      </c>
      <c r="B63" s="47" t="s">
        <v>173</v>
      </c>
      <c r="C63" s="44">
        <v>200</v>
      </c>
      <c r="D63" s="133">
        <f t="shared" ref="D63" si="11">D64</f>
        <v>37017</v>
      </c>
    </row>
    <row r="64" spans="1:6" ht="24" x14ac:dyDescent="0.25">
      <c r="A64" s="2" t="s">
        <v>16</v>
      </c>
      <c r="B64" s="47" t="s">
        <v>173</v>
      </c>
      <c r="C64" s="44">
        <v>240</v>
      </c>
      <c r="D64" s="133">
        <f>'Расх. полностью прил 4 2016'!H156</f>
        <v>37017</v>
      </c>
    </row>
    <row r="65" spans="1:10" x14ac:dyDescent="0.25">
      <c r="A65" s="16" t="s">
        <v>171</v>
      </c>
      <c r="B65" s="47" t="s">
        <v>174</v>
      </c>
      <c r="C65" s="63"/>
      <c r="D65" s="133">
        <f>D66+D68</f>
        <v>350000</v>
      </c>
      <c r="F65" s="37"/>
    </row>
    <row r="66" spans="1:10" ht="48" x14ac:dyDescent="0.25">
      <c r="A66" s="2" t="s">
        <v>12</v>
      </c>
      <c r="B66" s="47" t="s">
        <v>174</v>
      </c>
      <c r="C66" s="47" t="s">
        <v>13</v>
      </c>
      <c r="D66" s="133">
        <f t="shared" ref="D66" si="12">D67</f>
        <v>350000</v>
      </c>
    </row>
    <row r="67" spans="1:10" ht="24" x14ac:dyDescent="0.25">
      <c r="A67" s="2" t="s">
        <v>14</v>
      </c>
      <c r="B67" s="47" t="s">
        <v>174</v>
      </c>
      <c r="C67" s="47" t="s">
        <v>15</v>
      </c>
      <c r="D67" s="133">
        <f>'Расх. полностью прил 4 2016'!H84</f>
        <v>350000</v>
      </c>
    </row>
    <row r="68" spans="1:10" ht="24" hidden="1" x14ac:dyDescent="0.25">
      <c r="A68" s="2" t="s">
        <v>25</v>
      </c>
      <c r="B68" s="47" t="s">
        <v>174</v>
      </c>
      <c r="C68" s="44">
        <v>200</v>
      </c>
      <c r="D68" s="133">
        <f t="shared" ref="D68" si="13">D69</f>
        <v>0</v>
      </c>
    </row>
    <row r="69" spans="1:10" ht="24" hidden="1" x14ac:dyDescent="0.25">
      <c r="A69" s="2" t="s">
        <v>16</v>
      </c>
      <c r="B69" s="47" t="s">
        <v>174</v>
      </c>
      <c r="C69" s="44">
        <v>240</v>
      </c>
      <c r="D69" s="133">
        <f>'Расх. полностью прил 4 2016'!F86</f>
        <v>0</v>
      </c>
    </row>
    <row r="70" spans="1:10" ht="24" hidden="1" x14ac:dyDescent="0.25">
      <c r="A70" s="6" t="s">
        <v>325</v>
      </c>
      <c r="B70" s="47" t="s">
        <v>326</v>
      </c>
      <c r="C70" s="63"/>
      <c r="D70" s="133"/>
    </row>
    <row r="71" spans="1:10" ht="24" x14ac:dyDescent="0.25">
      <c r="A71" s="9" t="s">
        <v>33</v>
      </c>
      <c r="B71" s="47" t="s">
        <v>175</v>
      </c>
      <c r="C71" s="63"/>
      <c r="D71" s="133">
        <f>D72+D74</f>
        <v>1360000</v>
      </c>
    </row>
    <row r="72" spans="1:10" ht="24" x14ac:dyDescent="0.25">
      <c r="A72" s="2" t="s">
        <v>25</v>
      </c>
      <c r="B72" s="47" t="s">
        <v>175</v>
      </c>
      <c r="C72" s="44">
        <v>200</v>
      </c>
      <c r="D72" s="133">
        <f t="shared" ref="D72" si="14">D73</f>
        <v>1360000</v>
      </c>
    </row>
    <row r="73" spans="1:10" ht="24" x14ac:dyDescent="0.25">
      <c r="A73" s="2" t="s">
        <v>16</v>
      </c>
      <c r="B73" s="47" t="s">
        <v>175</v>
      </c>
      <c r="C73" s="44">
        <v>240</v>
      </c>
      <c r="D73" s="133">
        <f>'Расх. полностью прил 4 2016'!H44+'Расх. полностью прил 4 2016'!H89+'Расх. полностью прил 4 2016'!H159+'Расх. полностью прил 4 2016'!H296</f>
        <v>1360000</v>
      </c>
    </row>
    <row r="74" spans="1:10" hidden="1" x14ac:dyDescent="0.25">
      <c r="A74" s="2" t="s">
        <v>18</v>
      </c>
      <c r="B74" s="47" t="s">
        <v>175</v>
      </c>
      <c r="C74" s="47" t="s">
        <v>19</v>
      </c>
      <c r="D74" s="133">
        <f>D75</f>
        <v>0</v>
      </c>
    </row>
    <row r="75" spans="1:10" ht="50.25" hidden="1" customHeight="1" x14ac:dyDescent="0.25">
      <c r="A75" s="2" t="s">
        <v>292</v>
      </c>
      <c r="B75" s="47" t="s">
        <v>175</v>
      </c>
      <c r="C75" s="47" t="s">
        <v>40</v>
      </c>
      <c r="D75" s="133">
        <f>'Расх. полностью прил 4 2016'!F161+'Расх. полностью прил 4 2016'!F91</f>
        <v>0</v>
      </c>
    </row>
    <row r="76" spans="1:10" x14ac:dyDescent="0.25">
      <c r="A76" s="9" t="s">
        <v>36</v>
      </c>
      <c r="B76" s="47" t="s">
        <v>176</v>
      </c>
      <c r="C76" s="63"/>
      <c r="D76" s="133">
        <f>D77</f>
        <v>18000</v>
      </c>
    </row>
    <row r="77" spans="1:10" ht="24" x14ac:dyDescent="0.25">
      <c r="A77" s="2" t="s">
        <v>25</v>
      </c>
      <c r="B77" s="47" t="s">
        <v>176</v>
      </c>
      <c r="C77" s="44">
        <v>200</v>
      </c>
      <c r="D77" s="133">
        <f t="shared" ref="D77" si="15">D78</f>
        <v>18000</v>
      </c>
    </row>
    <row r="78" spans="1:10" ht="24" x14ac:dyDescent="0.25">
      <c r="A78" s="2" t="s">
        <v>16</v>
      </c>
      <c r="B78" s="47" t="s">
        <v>176</v>
      </c>
      <c r="C78" s="44">
        <v>240</v>
      </c>
      <c r="D78" s="133">
        <f>'Расх. полностью прил 4 2016'!H94</f>
        <v>18000</v>
      </c>
    </row>
    <row r="79" spans="1:10" x14ac:dyDescent="0.25">
      <c r="A79" s="15" t="s">
        <v>327</v>
      </c>
      <c r="B79" s="48" t="s">
        <v>155</v>
      </c>
      <c r="C79" s="63"/>
      <c r="D79" s="131">
        <f>D80</f>
        <v>100000</v>
      </c>
      <c r="J79" s="37"/>
    </row>
    <row r="80" spans="1:10" ht="23.4" x14ac:dyDescent="0.25">
      <c r="A80" s="15" t="s">
        <v>206</v>
      </c>
      <c r="B80" s="48" t="s">
        <v>156</v>
      </c>
      <c r="C80" s="63"/>
      <c r="D80" s="131">
        <f>D81+D84</f>
        <v>100000</v>
      </c>
      <c r="J80" s="37"/>
    </row>
    <row r="81" spans="1:16" ht="24" hidden="1" x14ac:dyDescent="0.25">
      <c r="A81" s="6" t="s">
        <v>23</v>
      </c>
      <c r="B81" s="47" t="s">
        <v>157</v>
      </c>
      <c r="C81" s="63"/>
      <c r="D81" s="133">
        <f>D82</f>
        <v>0</v>
      </c>
    </row>
    <row r="82" spans="1:16" ht="24" hidden="1" x14ac:dyDescent="0.25">
      <c r="A82" s="2" t="s">
        <v>25</v>
      </c>
      <c r="B82" s="47" t="s">
        <v>157</v>
      </c>
      <c r="C82" s="44">
        <v>200</v>
      </c>
      <c r="D82" s="133">
        <f t="shared" ref="D82" si="16">D83</f>
        <v>0</v>
      </c>
    </row>
    <row r="83" spans="1:16" ht="24" hidden="1" x14ac:dyDescent="0.25">
      <c r="A83" s="2" t="s">
        <v>16</v>
      </c>
      <c r="B83" s="47" t="s">
        <v>157</v>
      </c>
      <c r="C83" s="44">
        <v>240</v>
      </c>
      <c r="D83" s="133">
        <f>'Расх. полностью прил 4 2016'!F62</f>
        <v>0</v>
      </c>
    </row>
    <row r="84" spans="1:16" ht="24" x14ac:dyDescent="0.25">
      <c r="A84" s="6" t="s">
        <v>24</v>
      </c>
      <c r="B84" s="47" t="s">
        <v>158</v>
      </c>
      <c r="C84" s="63"/>
      <c r="D84" s="133">
        <f>D85</f>
        <v>100000</v>
      </c>
    </row>
    <row r="85" spans="1:16" ht="24" x14ac:dyDescent="0.25">
      <c r="A85" s="2" t="s">
        <v>25</v>
      </c>
      <c r="B85" s="47" t="s">
        <v>158</v>
      </c>
      <c r="C85" s="44">
        <v>200</v>
      </c>
      <c r="D85" s="133">
        <f>D86</f>
        <v>100000</v>
      </c>
    </row>
    <row r="86" spans="1:16" ht="24" x14ac:dyDescent="0.25">
      <c r="A86" s="2" t="s">
        <v>16</v>
      </c>
      <c r="B86" s="47" t="s">
        <v>158</v>
      </c>
      <c r="C86" s="44">
        <v>240</v>
      </c>
      <c r="D86" s="133">
        <f>'Расх. полностью прил 4 2016'!H65</f>
        <v>100000</v>
      </c>
    </row>
    <row r="87" spans="1:16" ht="23.4" x14ac:dyDescent="0.25">
      <c r="A87" s="15" t="s">
        <v>328</v>
      </c>
      <c r="B87" s="46" t="s">
        <v>266</v>
      </c>
      <c r="C87" s="63"/>
      <c r="D87" s="131">
        <f>D88+D110</f>
        <v>21285387.289999999</v>
      </c>
      <c r="K87" s="37"/>
      <c r="P87" s="37"/>
    </row>
    <row r="88" spans="1:16" ht="23.4" x14ac:dyDescent="0.25">
      <c r="A88" s="15" t="s">
        <v>267</v>
      </c>
      <c r="B88" s="46" t="s">
        <v>269</v>
      </c>
      <c r="C88" s="63"/>
      <c r="D88" s="131">
        <f>D89</f>
        <v>15972659.289999999</v>
      </c>
      <c r="K88" s="37"/>
      <c r="P88" s="37"/>
    </row>
    <row r="89" spans="1:16" ht="23.4" x14ac:dyDescent="0.25">
      <c r="A89" s="15" t="s">
        <v>268</v>
      </c>
      <c r="B89" s="46" t="s">
        <v>270</v>
      </c>
      <c r="C89" s="63"/>
      <c r="D89" s="131">
        <f>D90+D97+D100+D103</f>
        <v>15972659.289999999</v>
      </c>
      <c r="K89" s="37"/>
      <c r="P89" s="37"/>
    </row>
    <row r="90" spans="1:16" ht="24" x14ac:dyDescent="0.25">
      <c r="A90" s="6" t="s">
        <v>53</v>
      </c>
      <c r="B90" s="47" t="s">
        <v>271</v>
      </c>
      <c r="C90" s="63"/>
      <c r="D90" s="133">
        <f>D91+D93+D95</f>
        <v>10250661</v>
      </c>
    </row>
    <row r="91" spans="1:16" ht="48" x14ac:dyDescent="0.25">
      <c r="A91" s="2" t="s">
        <v>12</v>
      </c>
      <c r="B91" s="47" t="s">
        <v>271</v>
      </c>
      <c r="C91" s="47" t="s">
        <v>13</v>
      </c>
      <c r="D91" s="133">
        <f t="shared" ref="D91" si="17">D92</f>
        <v>9010729</v>
      </c>
    </row>
    <row r="92" spans="1:16" x14ac:dyDescent="0.25">
      <c r="A92" s="6" t="s">
        <v>54</v>
      </c>
      <c r="B92" s="47" t="s">
        <v>271</v>
      </c>
      <c r="C92" s="47" t="s">
        <v>55</v>
      </c>
      <c r="D92" s="133">
        <f>'Расх. полностью прил 4 2016'!H377</f>
        <v>9010729</v>
      </c>
    </row>
    <row r="93" spans="1:16" ht="24" x14ac:dyDescent="0.25">
      <c r="A93" s="2" t="s">
        <v>25</v>
      </c>
      <c r="B93" s="47" t="s">
        <v>271</v>
      </c>
      <c r="C93" s="47" t="s">
        <v>38</v>
      </c>
      <c r="D93" s="133">
        <f t="shared" ref="D93" si="18">D94</f>
        <v>1233932</v>
      </c>
    </row>
    <row r="94" spans="1:16" ht="24" x14ac:dyDescent="0.25">
      <c r="A94" s="2" t="s">
        <v>16</v>
      </c>
      <c r="B94" s="47" t="s">
        <v>271</v>
      </c>
      <c r="C94" s="47" t="s">
        <v>17</v>
      </c>
      <c r="D94" s="133">
        <f>'Расх. полностью прил 4 2016'!H379</f>
        <v>1233932</v>
      </c>
    </row>
    <row r="95" spans="1:16" x14ac:dyDescent="0.25">
      <c r="A95" s="2" t="s">
        <v>18</v>
      </c>
      <c r="B95" s="47" t="s">
        <v>271</v>
      </c>
      <c r="C95" s="47" t="s">
        <v>19</v>
      </c>
      <c r="D95" s="133">
        <f t="shared" ref="D95" si="19">D96</f>
        <v>6000</v>
      </c>
    </row>
    <row r="96" spans="1:16" x14ac:dyDescent="0.25">
      <c r="A96" s="2" t="s">
        <v>102</v>
      </c>
      <c r="B96" s="47" t="s">
        <v>271</v>
      </c>
      <c r="C96" s="47" t="s">
        <v>103</v>
      </c>
      <c r="D96" s="133">
        <f>'Расх. полностью прил 4 2016'!H381</f>
        <v>6000</v>
      </c>
    </row>
    <row r="97" spans="1:15" ht="24" x14ac:dyDescent="0.25">
      <c r="A97" s="2" t="s">
        <v>272</v>
      </c>
      <c r="B97" s="47" t="s">
        <v>273</v>
      </c>
      <c r="C97" s="63"/>
      <c r="D97" s="133">
        <f>D98</f>
        <v>2461998.29</v>
      </c>
    </row>
    <row r="98" spans="1:15" ht="24" x14ac:dyDescent="0.25">
      <c r="A98" s="2" t="s">
        <v>25</v>
      </c>
      <c r="B98" s="47" t="s">
        <v>273</v>
      </c>
      <c r="C98" s="47" t="s">
        <v>38</v>
      </c>
      <c r="D98" s="133">
        <f t="shared" ref="D98" si="20">D99</f>
        <v>2461998.29</v>
      </c>
    </row>
    <row r="99" spans="1:15" ht="24" x14ac:dyDescent="0.25">
      <c r="A99" s="2" t="s">
        <v>16</v>
      </c>
      <c r="B99" s="47" t="s">
        <v>273</v>
      </c>
      <c r="C99" s="47" t="s">
        <v>17</v>
      </c>
      <c r="D99" s="133">
        <f>'Расх. полностью прил 4 2016'!H384</f>
        <v>2461998.29</v>
      </c>
    </row>
    <row r="100" spans="1:15" x14ac:dyDescent="0.25">
      <c r="A100" s="6" t="s">
        <v>274</v>
      </c>
      <c r="B100" s="47" t="s">
        <v>275</v>
      </c>
      <c r="C100" s="63"/>
      <c r="D100" s="133">
        <f>D101</f>
        <v>2580000</v>
      </c>
    </row>
    <row r="101" spans="1:15" ht="24" x14ac:dyDescent="0.25">
      <c r="A101" s="2" t="s">
        <v>25</v>
      </c>
      <c r="B101" s="47" t="s">
        <v>275</v>
      </c>
      <c r="C101" s="47" t="s">
        <v>38</v>
      </c>
      <c r="D101" s="133">
        <f t="shared" ref="D101" si="21">D102</f>
        <v>2580000</v>
      </c>
    </row>
    <row r="102" spans="1:15" ht="24" x14ac:dyDescent="0.25">
      <c r="A102" s="2" t="s">
        <v>16</v>
      </c>
      <c r="B102" s="47" t="s">
        <v>275</v>
      </c>
      <c r="C102" s="47" t="s">
        <v>17</v>
      </c>
      <c r="D102" s="133">
        <f>'Расх. полностью прил 4 2016'!H387</f>
        <v>2580000</v>
      </c>
    </row>
    <row r="103" spans="1:15" x14ac:dyDescent="0.25">
      <c r="A103" s="6" t="s">
        <v>276</v>
      </c>
      <c r="B103" s="47" t="s">
        <v>277</v>
      </c>
      <c r="C103" s="63"/>
      <c r="D103" s="133">
        <f>D104+D106+D108</f>
        <v>680000</v>
      </c>
    </row>
    <row r="104" spans="1:15" ht="48" hidden="1" x14ac:dyDescent="0.25">
      <c r="A104" s="2" t="s">
        <v>12</v>
      </c>
      <c r="B104" s="47" t="s">
        <v>277</v>
      </c>
      <c r="C104" s="47" t="s">
        <v>13</v>
      </c>
      <c r="D104" s="133">
        <f t="shared" ref="D104" si="22">D105</f>
        <v>0</v>
      </c>
    </row>
    <row r="105" spans="1:15" hidden="1" x14ac:dyDescent="0.25">
      <c r="A105" s="6" t="s">
        <v>54</v>
      </c>
      <c r="B105" s="47" t="s">
        <v>277</v>
      </c>
      <c r="C105" s="47" t="s">
        <v>55</v>
      </c>
      <c r="D105" s="133">
        <f>'Расх. полностью прил 4 2016'!F390</f>
        <v>0</v>
      </c>
    </row>
    <row r="106" spans="1:15" ht="24" x14ac:dyDescent="0.25">
      <c r="A106" s="2" t="s">
        <v>25</v>
      </c>
      <c r="B106" s="47" t="s">
        <v>277</v>
      </c>
      <c r="C106" s="47" t="s">
        <v>38</v>
      </c>
      <c r="D106" s="133">
        <f t="shared" ref="D106" si="23">D107</f>
        <v>680000</v>
      </c>
    </row>
    <row r="107" spans="1:15" ht="24" x14ac:dyDescent="0.25">
      <c r="A107" s="2" t="s">
        <v>16</v>
      </c>
      <c r="B107" s="47" t="s">
        <v>277</v>
      </c>
      <c r="C107" s="47" t="s">
        <v>17</v>
      </c>
      <c r="D107" s="133">
        <f>'Расх. полностью прил 4 2016'!H392</f>
        <v>680000</v>
      </c>
    </row>
    <row r="108" spans="1:15" hidden="1" x14ac:dyDescent="0.25">
      <c r="A108" s="2" t="s">
        <v>18</v>
      </c>
      <c r="B108" s="47" t="s">
        <v>277</v>
      </c>
      <c r="C108" s="47" t="s">
        <v>19</v>
      </c>
      <c r="D108" s="133">
        <f t="shared" ref="D108" si="24">D109</f>
        <v>0</v>
      </c>
    </row>
    <row r="109" spans="1:15" hidden="1" x14ac:dyDescent="0.25">
      <c r="A109" s="2" t="s">
        <v>102</v>
      </c>
      <c r="B109" s="47" t="s">
        <v>277</v>
      </c>
      <c r="C109" s="47" t="s">
        <v>103</v>
      </c>
      <c r="D109" s="133">
        <f>'Расх. полностью прил 4 2016'!F394</f>
        <v>0</v>
      </c>
    </row>
    <row r="110" spans="1:15" ht="22.8" x14ac:dyDescent="0.25">
      <c r="A110" s="49" t="s">
        <v>329</v>
      </c>
      <c r="B110" s="46" t="s">
        <v>286</v>
      </c>
      <c r="C110" s="63"/>
      <c r="D110" s="131">
        <f>D111</f>
        <v>5312728</v>
      </c>
      <c r="L110" s="37"/>
      <c r="O110" s="37"/>
    </row>
    <row r="111" spans="1:15" ht="22.8" x14ac:dyDescent="0.25">
      <c r="A111" s="49" t="s">
        <v>285</v>
      </c>
      <c r="B111" s="46" t="s">
        <v>287</v>
      </c>
      <c r="C111" s="63"/>
      <c r="D111" s="131">
        <f>D112+D119+D122+D125</f>
        <v>5312728</v>
      </c>
      <c r="L111" s="37"/>
      <c r="O111" s="37"/>
    </row>
    <row r="112" spans="1:15" ht="24" x14ac:dyDescent="0.25">
      <c r="A112" s="16" t="s">
        <v>53</v>
      </c>
      <c r="B112" s="47" t="s">
        <v>288</v>
      </c>
      <c r="C112" s="63"/>
      <c r="D112" s="133">
        <f>D113+D115+D117</f>
        <v>4721728</v>
      </c>
    </row>
    <row r="113" spans="1:19" ht="48" x14ac:dyDescent="0.25">
      <c r="A113" s="2" t="s">
        <v>12</v>
      </c>
      <c r="B113" s="47" t="s">
        <v>288</v>
      </c>
      <c r="C113" s="47" t="s">
        <v>13</v>
      </c>
      <c r="D113" s="141">
        <f t="shared" ref="D113" si="25">D114</f>
        <v>4383628</v>
      </c>
    </row>
    <row r="114" spans="1:19" x14ac:dyDescent="0.25">
      <c r="A114" s="6" t="s">
        <v>54</v>
      </c>
      <c r="B114" s="47" t="s">
        <v>288</v>
      </c>
      <c r="C114" s="47" t="s">
        <v>55</v>
      </c>
      <c r="D114" s="141">
        <f>'Расх. полностью прил 4 2016'!H399</f>
        <v>4383628</v>
      </c>
    </row>
    <row r="115" spans="1:19" ht="24" x14ac:dyDescent="0.25">
      <c r="A115" s="2" t="s">
        <v>25</v>
      </c>
      <c r="B115" s="47" t="s">
        <v>288</v>
      </c>
      <c r="C115" s="47" t="s">
        <v>38</v>
      </c>
      <c r="D115" s="141">
        <f t="shared" ref="D115" si="26">D116</f>
        <v>333100</v>
      </c>
    </row>
    <row r="116" spans="1:19" ht="24" x14ac:dyDescent="0.25">
      <c r="A116" s="2" t="s">
        <v>16</v>
      </c>
      <c r="B116" s="47" t="s">
        <v>288</v>
      </c>
      <c r="C116" s="47" t="s">
        <v>17</v>
      </c>
      <c r="D116" s="141">
        <f>'Расх. полностью прил 4 2016'!H401</f>
        <v>333100</v>
      </c>
    </row>
    <row r="117" spans="1:19" x14ac:dyDescent="0.25">
      <c r="A117" s="2" t="s">
        <v>18</v>
      </c>
      <c r="B117" s="47" t="s">
        <v>288</v>
      </c>
      <c r="C117" s="47" t="s">
        <v>19</v>
      </c>
      <c r="D117" s="141">
        <f t="shared" ref="D117" si="27">D118</f>
        <v>5000</v>
      </c>
    </row>
    <row r="118" spans="1:19" x14ac:dyDescent="0.25">
      <c r="A118" s="2" t="s">
        <v>102</v>
      </c>
      <c r="B118" s="47" t="s">
        <v>288</v>
      </c>
      <c r="C118" s="47" t="s">
        <v>103</v>
      </c>
      <c r="D118" s="141">
        <f>'Расх. полностью прил 4 2016'!H403</f>
        <v>5000</v>
      </c>
    </row>
    <row r="119" spans="1:19" ht="24" x14ac:dyDescent="0.25">
      <c r="A119" s="2" t="s">
        <v>289</v>
      </c>
      <c r="B119" s="47" t="s">
        <v>291</v>
      </c>
      <c r="C119" s="63"/>
      <c r="D119" s="133">
        <f>D120</f>
        <v>574000</v>
      </c>
    </row>
    <row r="120" spans="1:19" ht="24" x14ac:dyDescent="0.25">
      <c r="A120" s="2" t="s">
        <v>25</v>
      </c>
      <c r="B120" s="47" t="s">
        <v>291</v>
      </c>
      <c r="C120" s="47" t="s">
        <v>38</v>
      </c>
      <c r="D120" s="141">
        <f t="shared" ref="D120" si="28">D121</f>
        <v>574000</v>
      </c>
    </row>
    <row r="121" spans="1:19" ht="24" x14ac:dyDescent="0.25">
      <c r="A121" s="2" t="s">
        <v>16</v>
      </c>
      <c r="B121" s="47" t="s">
        <v>291</v>
      </c>
      <c r="C121" s="47" t="s">
        <v>17</v>
      </c>
      <c r="D121" s="141">
        <f>'Расх. полностью прил 4 2016'!H406</f>
        <v>574000</v>
      </c>
    </row>
    <row r="122" spans="1:19" x14ac:dyDescent="0.25">
      <c r="A122" s="16" t="s">
        <v>274</v>
      </c>
      <c r="B122" s="47" t="s">
        <v>330</v>
      </c>
      <c r="C122" s="63"/>
      <c r="D122" s="133">
        <f>D123</f>
        <v>17000</v>
      </c>
    </row>
    <row r="123" spans="1:19" ht="24" x14ac:dyDescent="0.25">
      <c r="A123" s="2" t="s">
        <v>25</v>
      </c>
      <c r="B123" s="47" t="s">
        <v>330</v>
      </c>
      <c r="C123" s="47" t="s">
        <v>38</v>
      </c>
      <c r="D123" s="141">
        <f t="shared" ref="D123" si="29">D124</f>
        <v>17000</v>
      </c>
    </row>
    <row r="124" spans="1:19" ht="24" x14ac:dyDescent="0.25">
      <c r="A124" s="2" t="s">
        <v>16</v>
      </c>
      <c r="B124" s="47" t="s">
        <v>330</v>
      </c>
      <c r="C124" s="47" t="s">
        <v>17</v>
      </c>
      <c r="D124" s="141">
        <f>'Расх. полностью прил 4 2016'!H412</f>
        <v>17000</v>
      </c>
    </row>
    <row r="125" spans="1:19" hidden="1" x14ac:dyDescent="0.25">
      <c r="A125" s="6" t="s">
        <v>290</v>
      </c>
      <c r="B125" s="47" t="s">
        <v>331</v>
      </c>
      <c r="C125" s="63"/>
      <c r="D125" s="133">
        <f>D126</f>
        <v>0</v>
      </c>
    </row>
    <row r="126" spans="1:19" ht="24" hidden="1" x14ac:dyDescent="0.25">
      <c r="A126" s="2" t="s">
        <v>25</v>
      </c>
      <c r="B126" s="47" t="s">
        <v>277</v>
      </c>
      <c r="C126" s="47" t="s">
        <v>38</v>
      </c>
      <c r="D126" s="141">
        <f t="shared" ref="D126" si="30">D127</f>
        <v>0</v>
      </c>
    </row>
    <row r="127" spans="1:19" ht="24" hidden="1" x14ac:dyDescent="0.25">
      <c r="A127" s="2" t="s">
        <v>16</v>
      </c>
      <c r="B127" s="47" t="s">
        <v>277</v>
      </c>
      <c r="C127" s="47" t="s">
        <v>17</v>
      </c>
      <c r="D127" s="141">
        <f>'Расх. полностью прил 4 2016'!F415</f>
        <v>0</v>
      </c>
    </row>
    <row r="128" spans="1:19" ht="22.8" x14ac:dyDescent="0.25">
      <c r="A128" s="49" t="s">
        <v>332</v>
      </c>
      <c r="B128" s="46" t="s">
        <v>258</v>
      </c>
      <c r="C128" s="63"/>
      <c r="D128" s="131">
        <f>D129</f>
        <v>17028971</v>
      </c>
      <c r="O128" s="37"/>
      <c r="S128" s="37"/>
    </row>
    <row r="129" spans="1:19" ht="34.200000000000003" x14ac:dyDescent="0.25">
      <c r="A129" s="49" t="s">
        <v>259</v>
      </c>
      <c r="B129" s="46" t="s">
        <v>260</v>
      </c>
      <c r="C129" s="63"/>
      <c r="D129" s="131">
        <f>D130+D137+D142+D147</f>
        <v>17028971</v>
      </c>
      <c r="O129" s="37"/>
      <c r="S129" s="37"/>
    </row>
    <row r="130" spans="1:19" ht="24" x14ac:dyDescent="0.25">
      <c r="A130" s="12" t="s">
        <v>53</v>
      </c>
      <c r="B130" s="47" t="s">
        <v>261</v>
      </c>
      <c r="C130" s="63"/>
      <c r="D130" s="133">
        <f>D131+D133+D135</f>
        <v>12632971</v>
      </c>
    </row>
    <row r="131" spans="1:19" ht="48" x14ac:dyDescent="0.25">
      <c r="A131" s="2" t="s">
        <v>12</v>
      </c>
      <c r="B131" s="47" t="s">
        <v>261</v>
      </c>
      <c r="C131" s="47" t="s">
        <v>13</v>
      </c>
      <c r="D131" s="141">
        <f t="shared" ref="D131" si="31">D132</f>
        <v>9992954</v>
      </c>
    </row>
    <row r="132" spans="1:19" x14ac:dyDescent="0.25">
      <c r="A132" s="6" t="s">
        <v>54</v>
      </c>
      <c r="B132" s="47" t="s">
        <v>261</v>
      </c>
      <c r="C132" s="47" t="s">
        <v>55</v>
      </c>
      <c r="D132" s="141">
        <f>'Расх. полностью прил 4 2016'!H459</f>
        <v>9992954</v>
      </c>
      <c r="E132" s="88"/>
    </row>
    <row r="133" spans="1:19" ht="24" x14ac:dyDescent="0.25">
      <c r="A133" s="2" t="s">
        <v>25</v>
      </c>
      <c r="B133" s="47" t="s">
        <v>261</v>
      </c>
      <c r="C133" s="47" t="s">
        <v>38</v>
      </c>
      <c r="D133" s="141">
        <f t="shared" ref="D133" si="32">D134</f>
        <v>2625017</v>
      </c>
    </row>
    <row r="134" spans="1:19" ht="24" x14ac:dyDescent="0.25">
      <c r="A134" s="2" t="s">
        <v>16</v>
      </c>
      <c r="B134" s="47" t="s">
        <v>261</v>
      </c>
      <c r="C134" s="47" t="s">
        <v>17</v>
      </c>
      <c r="D134" s="141">
        <f>'Расх. полностью прил 4 2016'!H461</f>
        <v>2625017</v>
      </c>
    </row>
    <row r="135" spans="1:19" x14ac:dyDescent="0.25">
      <c r="A135" s="2" t="s">
        <v>18</v>
      </c>
      <c r="B135" s="47" t="s">
        <v>261</v>
      </c>
      <c r="C135" s="47" t="s">
        <v>19</v>
      </c>
      <c r="D135" s="141">
        <f t="shared" ref="D135" si="33">D136</f>
        <v>15000</v>
      </c>
    </row>
    <row r="136" spans="1:19" x14ac:dyDescent="0.25">
      <c r="A136" s="2" t="s">
        <v>102</v>
      </c>
      <c r="B136" s="47" t="s">
        <v>261</v>
      </c>
      <c r="C136" s="47" t="s">
        <v>103</v>
      </c>
      <c r="D136" s="141">
        <f>'Расх. полностью прил 4 2016'!H463</f>
        <v>15000</v>
      </c>
    </row>
    <row r="137" spans="1:19" x14ac:dyDescent="0.25">
      <c r="A137" s="12" t="s">
        <v>118</v>
      </c>
      <c r="B137" s="47" t="s">
        <v>262</v>
      </c>
      <c r="C137" s="63"/>
      <c r="D137" s="133">
        <f>D140+D138</f>
        <v>850000</v>
      </c>
    </row>
    <row r="138" spans="1:19" ht="48" x14ac:dyDescent="0.25">
      <c r="A138" s="2" t="s">
        <v>12</v>
      </c>
      <c r="B138" s="47" t="s">
        <v>262</v>
      </c>
      <c r="C138" s="62">
        <v>100</v>
      </c>
      <c r="D138" s="133">
        <f>D139</f>
        <v>400000</v>
      </c>
    </row>
    <row r="139" spans="1:19" x14ac:dyDescent="0.25">
      <c r="A139" s="6" t="s">
        <v>54</v>
      </c>
      <c r="B139" s="47" t="s">
        <v>262</v>
      </c>
      <c r="C139" s="62">
        <v>110</v>
      </c>
      <c r="D139" s="133">
        <f>'Расх. полностью прил 4 2016'!H466</f>
        <v>400000</v>
      </c>
    </row>
    <row r="140" spans="1:19" ht="24" x14ac:dyDescent="0.25">
      <c r="A140" s="2" t="s">
        <v>25</v>
      </c>
      <c r="B140" s="47" t="s">
        <v>262</v>
      </c>
      <c r="C140" s="47" t="s">
        <v>38</v>
      </c>
      <c r="D140" s="141">
        <f t="shared" ref="D140" si="34">D141</f>
        <v>450000</v>
      </c>
    </row>
    <row r="141" spans="1:19" ht="24" x14ac:dyDescent="0.25">
      <c r="A141" s="2" t="s">
        <v>16</v>
      </c>
      <c r="B141" s="47" t="s">
        <v>262</v>
      </c>
      <c r="C141" s="47" t="s">
        <v>17</v>
      </c>
      <c r="D141" s="141">
        <f>'Расх. полностью прил 4 2016'!H468</f>
        <v>450000</v>
      </c>
    </row>
    <row r="142" spans="1:19" ht="24" x14ac:dyDescent="0.25">
      <c r="A142" s="12" t="s">
        <v>263</v>
      </c>
      <c r="B142" s="47" t="s">
        <v>264</v>
      </c>
      <c r="C142" s="63"/>
      <c r="D142" s="133">
        <f>D143+D145</f>
        <v>846000</v>
      </c>
    </row>
    <row r="143" spans="1:19" ht="48" hidden="1" x14ac:dyDescent="0.25">
      <c r="A143" s="2" t="s">
        <v>12</v>
      </c>
      <c r="B143" s="47" t="s">
        <v>264</v>
      </c>
      <c r="C143" s="47" t="s">
        <v>13</v>
      </c>
      <c r="D143" s="141">
        <f t="shared" ref="D143" si="35">D144</f>
        <v>0</v>
      </c>
    </row>
    <row r="144" spans="1:19" hidden="1" x14ac:dyDescent="0.25">
      <c r="A144" s="6" t="s">
        <v>54</v>
      </c>
      <c r="B144" s="47" t="s">
        <v>264</v>
      </c>
      <c r="C144" s="47" t="s">
        <v>55</v>
      </c>
      <c r="D144" s="141">
        <f>'Расх. полностью прил 4 2016'!F471</f>
        <v>0</v>
      </c>
    </row>
    <row r="145" spans="1:11" ht="24" x14ac:dyDescent="0.25">
      <c r="A145" s="2" t="s">
        <v>25</v>
      </c>
      <c r="B145" s="47" t="s">
        <v>264</v>
      </c>
      <c r="C145" s="47" t="s">
        <v>38</v>
      </c>
      <c r="D145" s="141">
        <f t="shared" ref="D145" si="36">D146</f>
        <v>846000</v>
      </c>
    </row>
    <row r="146" spans="1:11" ht="24" x14ac:dyDescent="0.25">
      <c r="A146" s="2" t="s">
        <v>16</v>
      </c>
      <c r="B146" s="47" t="s">
        <v>264</v>
      </c>
      <c r="C146" s="47" t="s">
        <v>17</v>
      </c>
      <c r="D146" s="141">
        <f>'Расх. полностью прил 4 2016'!H473</f>
        <v>846000</v>
      </c>
    </row>
    <row r="147" spans="1:11" ht="24" x14ac:dyDescent="0.25">
      <c r="A147" s="2" t="s">
        <v>119</v>
      </c>
      <c r="B147" s="47" t="s">
        <v>265</v>
      </c>
      <c r="C147" s="63"/>
      <c r="D147" s="133">
        <f>D148</f>
        <v>2700000</v>
      </c>
    </row>
    <row r="148" spans="1:11" ht="24" x14ac:dyDescent="0.25">
      <c r="A148" s="2" t="s">
        <v>25</v>
      </c>
      <c r="B148" s="47" t="s">
        <v>265</v>
      </c>
      <c r="C148" s="47" t="s">
        <v>38</v>
      </c>
      <c r="D148" s="141">
        <f t="shared" ref="D148" si="37">D149</f>
        <v>2700000</v>
      </c>
    </row>
    <row r="149" spans="1:11" ht="24" x14ac:dyDescent="0.25">
      <c r="A149" s="2" t="s">
        <v>16</v>
      </c>
      <c r="B149" s="47" t="s">
        <v>265</v>
      </c>
      <c r="C149" s="47" t="s">
        <v>17</v>
      </c>
      <c r="D149" s="141">
        <f>'Расх. полностью прил 4 2016'!H476</f>
        <v>2700000</v>
      </c>
    </row>
    <row r="150" spans="1:11" ht="23.4" x14ac:dyDescent="0.25">
      <c r="A150" s="15" t="s">
        <v>333</v>
      </c>
      <c r="B150" s="51" t="s">
        <v>294</v>
      </c>
      <c r="C150" s="63"/>
      <c r="D150" s="131">
        <f>D151</f>
        <v>15358561.860000001</v>
      </c>
      <c r="G150" s="37"/>
      <c r="I150" s="37"/>
      <c r="K150" s="37"/>
    </row>
    <row r="151" spans="1:11" ht="23.4" x14ac:dyDescent="0.25">
      <c r="A151" s="15" t="s">
        <v>358</v>
      </c>
      <c r="B151" s="46" t="s">
        <v>295</v>
      </c>
      <c r="C151" s="63"/>
      <c r="D151" s="131">
        <f>D152+D157+D160+D163+D168</f>
        <v>15358561.860000001</v>
      </c>
      <c r="G151" s="37"/>
      <c r="I151" s="37"/>
      <c r="K151" s="37"/>
    </row>
    <row r="152" spans="1:11" x14ac:dyDescent="0.25">
      <c r="A152" s="6" t="s">
        <v>79</v>
      </c>
      <c r="B152" s="47" t="s">
        <v>296</v>
      </c>
      <c r="C152" s="63"/>
      <c r="D152" s="133">
        <f>D153+D155</f>
        <v>5573539.1200000001</v>
      </c>
      <c r="G152" s="37"/>
      <c r="I152" s="37"/>
      <c r="K152" s="37"/>
    </row>
    <row r="153" spans="1:11" ht="24" x14ac:dyDescent="0.25">
      <c r="A153" s="2" t="s">
        <v>25</v>
      </c>
      <c r="B153" s="47" t="s">
        <v>296</v>
      </c>
      <c r="C153" s="47" t="s">
        <v>38</v>
      </c>
      <c r="D153" s="141">
        <f t="shared" ref="D153" si="38">D154</f>
        <v>4819539.12</v>
      </c>
    </row>
    <row r="154" spans="1:11" ht="24" x14ac:dyDescent="0.25">
      <c r="A154" s="2" t="s">
        <v>16</v>
      </c>
      <c r="B154" s="47" t="s">
        <v>296</v>
      </c>
      <c r="C154" s="47" t="s">
        <v>17</v>
      </c>
      <c r="D154" s="141">
        <f>'Расх. полностью прил 4 2016'!H301</f>
        <v>4819539.12</v>
      </c>
    </row>
    <row r="155" spans="1:11" x14ac:dyDescent="0.25">
      <c r="A155" s="2" t="s">
        <v>18</v>
      </c>
      <c r="B155" s="47" t="s">
        <v>296</v>
      </c>
      <c r="C155" s="47" t="s">
        <v>19</v>
      </c>
      <c r="D155" s="141">
        <f t="shared" ref="D155" si="39">D156</f>
        <v>754000</v>
      </c>
    </row>
    <row r="156" spans="1:11" ht="51" customHeight="1" x14ac:dyDescent="0.25">
      <c r="A156" s="2" t="s">
        <v>292</v>
      </c>
      <c r="B156" s="47" t="s">
        <v>296</v>
      </c>
      <c r="C156" s="47" t="s">
        <v>40</v>
      </c>
      <c r="D156" s="141">
        <f>'Расх. полностью прил 4 2016'!H303</f>
        <v>754000</v>
      </c>
    </row>
    <row r="157" spans="1:11" hidden="1" x14ac:dyDescent="0.25">
      <c r="A157" s="6" t="s">
        <v>297</v>
      </c>
      <c r="B157" s="47" t="s">
        <v>298</v>
      </c>
      <c r="C157" s="63"/>
      <c r="D157" s="133">
        <f>D158</f>
        <v>0</v>
      </c>
      <c r="G157" s="37"/>
      <c r="I157" s="37"/>
      <c r="K157" s="37"/>
    </row>
    <row r="158" spans="1:11" hidden="1" x14ac:dyDescent="0.25">
      <c r="A158" s="2" t="s">
        <v>18</v>
      </c>
      <c r="B158" s="47" t="s">
        <v>298</v>
      </c>
      <c r="C158" s="47" t="s">
        <v>19</v>
      </c>
      <c r="D158" s="141">
        <f t="shared" ref="D158" si="40">D159</f>
        <v>0</v>
      </c>
    </row>
    <row r="159" spans="1:11" ht="54" hidden="1" customHeight="1" x14ac:dyDescent="0.25">
      <c r="A159" s="2" t="s">
        <v>292</v>
      </c>
      <c r="B159" s="47" t="s">
        <v>298</v>
      </c>
      <c r="C159" s="47" t="s">
        <v>40</v>
      </c>
      <c r="D159" s="141">
        <f>'Расх. полностью прил 4 2016'!F306</f>
        <v>0</v>
      </c>
    </row>
    <row r="160" spans="1:11" x14ac:dyDescent="0.25">
      <c r="A160" s="6" t="s">
        <v>78</v>
      </c>
      <c r="B160" s="44" t="s">
        <v>299</v>
      </c>
      <c r="C160" s="63"/>
      <c r="D160" s="133">
        <f>D161</f>
        <v>5661689.4100000001</v>
      </c>
      <c r="G160" s="37"/>
      <c r="I160" s="37"/>
      <c r="K160" s="37"/>
    </row>
    <row r="161" spans="1:11" ht="24" x14ac:dyDescent="0.25">
      <c r="A161" s="2" t="s">
        <v>25</v>
      </c>
      <c r="B161" s="47" t="s">
        <v>299</v>
      </c>
      <c r="C161" s="47" t="s">
        <v>38</v>
      </c>
      <c r="D161" s="141">
        <f t="shared" ref="D161" si="41">D162</f>
        <v>5661689.4100000001</v>
      </c>
    </row>
    <row r="162" spans="1:11" ht="24" x14ac:dyDescent="0.25">
      <c r="A162" s="2" t="s">
        <v>16</v>
      </c>
      <c r="B162" s="47" t="s">
        <v>299</v>
      </c>
      <c r="C162" s="47" t="s">
        <v>17</v>
      </c>
      <c r="D162" s="141">
        <f>'Расх. полностью прил 4 2016'!H309</f>
        <v>5661689.4100000001</v>
      </c>
    </row>
    <row r="163" spans="1:11" x14ac:dyDescent="0.25">
      <c r="A163" s="6" t="s">
        <v>301</v>
      </c>
      <c r="B163" s="44" t="s">
        <v>300</v>
      </c>
      <c r="C163" s="63"/>
      <c r="D163" s="133">
        <f>D164+D166</f>
        <v>1823333.33</v>
      </c>
      <c r="G163" s="37"/>
      <c r="I163" s="37"/>
      <c r="K163" s="37"/>
    </row>
    <row r="164" spans="1:11" ht="24" x14ac:dyDescent="0.25">
      <c r="A164" s="2" t="s">
        <v>25</v>
      </c>
      <c r="B164" s="47" t="s">
        <v>300</v>
      </c>
      <c r="C164" s="47" t="s">
        <v>38</v>
      </c>
      <c r="D164" s="141">
        <f t="shared" ref="D164" si="42">D165</f>
        <v>1823333.33</v>
      </c>
    </row>
    <row r="165" spans="1:11" ht="24" x14ac:dyDescent="0.25">
      <c r="A165" s="2" t="s">
        <v>16</v>
      </c>
      <c r="B165" s="47" t="s">
        <v>300</v>
      </c>
      <c r="C165" s="47" t="s">
        <v>17</v>
      </c>
      <c r="D165" s="141">
        <f>'Расх. полностью прил 4 2016'!H312</f>
        <v>1823333.33</v>
      </c>
    </row>
    <row r="166" spans="1:11" x14ac:dyDescent="0.25">
      <c r="A166" s="2" t="s">
        <v>18</v>
      </c>
      <c r="B166" s="47" t="s">
        <v>300</v>
      </c>
      <c r="C166" s="47" t="s">
        <v>19</v>
      </c>
      <c r="D166" s="141">
        <f t="shared" ref="D166" si="43">D167</f>
        <v>0</v>
      </c>
    </row>
    <row r="167" spans="1:11" ht="51.75" customHeight="1" x14ac:dyDescent="0.25">
      <c r="A167" s="2" t="s">
        <v>292</v>
      </c>
      <c r="B167" s="47" t="s">
        <v>300</v>
      </c>
      <c r="C167" s="47" t="s">
        <v>40</v>
      </c>
      <c r="D167" s="141">
        <f>'Расх. полностью прил 4 2016'!H314</f>
        <v>0</v>
      </c>
      <c r="E167" s="90"/>
    </row>
    <row r="168" spans="1:11" x14ac:dyDescent="0.25">
      <c r="A168" s="50" t="s">
        <v>303</v>
      </c>
      <c r="B168" s="47" t="s">
        <v>302</v>
      </c>
      <c r="C168" s="63"/>
      <c r="D168" s="133">
        <f>D169+D171</f>
        <v>2300000</v>
      </c>
      <c r="G168" s="37"/>
      <c r="I168" s="37"/>
      <c r="K168" s="37"/>
    </row>
    <row r="169" spans="1:11" ht="24" x14ac:dyDescent="0.25">
      <c r="A169" s="2" t="s">
        <v>25</v>
      </c>
      <c r="B169" s="47" t="s">
        <v>302</v>
      </c>
      <c r="C169" s="47" t="s">
        <v>38</v>
      </c>
      <c r="D169" s="141">
        <f t="shared" ref="D169" si="44">D170</f>
        <v>2300000</v>
      </c>
    </row>
    <row r="170" spans="1:11" ht="24" x14ac:dyDescent="0.25">
      <c r="A170" s="2" t="s">
        <v>16</v>
      </c>
      <c r="B170" s="47" t="s">
        <v>302</v>
      </c>
      <c r="C170" s="47" t="s">
        <v>17</v>
      </c>
      <c r="D170" s="141">
        <f>'Расх. полностью прил 4 2016'!H317</f>
        <v>2300000</v>
      </c>
    </row>
    <row r="171" spans="1:11" x14ac:dyDescent="0.25">
      <c r="A171" s="2" t="s">
        <v>18</v>
      </c>
      <c r="B171" s="47" t="s">
        <v>302</v>
      </c>
      <c r="C171" s="47" t="s">
        <v>19</v>
      </c>
      <c r="D171" s="141">
        <f t="shared" ref="D171" si="45">D172</f>
        <v>0</v>
      </c>
    </row>
    <row r="172" spans="1:11" ht="51.75" customHeight="1" x14ac:dyDescent="0.25">
      <c r="A172" s="2" t="s">
        <v>292</v>
      </c>
      <c r="B172" s="47" t="s">
        <v>302</v>
      </c>
      <c r="C172" s="47" t="s">
        <v>40</v>
      </c>
      <c r="D172" s="141">
        <f>'Расх. полностью прил 4 2016'!H319</f>
        <v>0</v>
      </c>
      <c r="E172" s="90"/>
    </row>
    <row r="173" spans="1:11" ht="57" x14ac:dyDescent="0.25">
      <c r="A173" s="49" t="s">
        <v>334</v>
      </c>
      <c r="B173" s="46" t="s">
        <v>200</v>
      </c>
      <c r="C173" s="63"/>
      <c r="D173" s="131">
        <f>D174+D181</f>
        <v>9936182</v>
      </c>
      <c r="E173" s="37"/>
    </row>
    <row r="174" spans="1:11" ht="22.8" x14ac:dyDescent="0.25">
      <c r="A174" s="49" t="s">
        <v>198</v>
      </c>
      <c r="B174" s="46" t="s">
        <v>201</v>
      </c>
      <c r="C174" s="63"/>
      <c r="D174" s="131">
        <f>D175+D178</f>
        <v>600000</v>
      </c>
      <c r="E174" s="37"/>
    </row>
    <row r="175" spans="1:11" ht="24" x14ac:dyDescent="0.25">
      <c r="A175" s="6" t="s">
        <v>365</v>
      </c>
      <c r="B175" s="47" t="s">
        <v>229</v>
      </c>
      <c r="C175" s="63"/>
      <c r="D175" s="133">
        <f>D176</f>
        <v>600000</v>
      </c>
      <c r="E175" s="37"/>
    </row>
    <row r="176" spans="1:11" ht="24" x14ac:dyDescent="0.25">
      <c r="A176" s="2" t="s">
        <v>25</v>
      </c>
      <c r="B176" s="52" t="s">
        <v>229</v>
      </c>
      <c r="C176" s="47" t="s">
        <v>38</v>
      </c>
      <c r="D176" s="141">
        <f t="shared" ref="D176" si="46">D177</f>
        <v>600000</v>
      </c>
    </row>
    <row r="177" spans="1:20" ht="24" x14ac:dyDescent="0.25">
      <c r="A177" s="2" t="s">
        <v>16</v>
      </c>
      <c r="B177" s="52" t="s">
        <v>229</v>
      </c>
      <c r="C177" s="47" t="s">
        <v>17</v>
      </c>
      <c r="D177" s="141">
        <f>'Расх. полностью прил 4 2016'!H201</f>
        <v>600000</v>
      </c>
    </row>
    <row r="178" spans="1:20" hidden="1" x14ac:dyDescent="0.25">
      <c r="A178" s="6" t="s">
        <v>203</v>
      </c>
      <c r="B178" s="47" t="s">
        <v>204</v>
      </c>
      <c r="C178" s="63"/>
      <c r="D178" s="133">
        <f>D179</f>
        <v>0</v>
      </c>
      <c r="E178" s="37"/>
    </row>
    <row r="179" spans="1:20" ht="24" hidden="1" x14ac:dyDescent="0.25">
      <c r="A179" s="2" t="s">
        <v>25</v>
      </c>
      <c r="B179" s="52" t="s">
        <v>204</v>
      </c>
      <c r="C179" s="47" t="s">
        <v>38</v>
      </c>
      <c r="D179" s="141">
        <f t="shared" ref="D179" si="47">D180</f>
        <v>0</v>
      </c>
    </row>
    <row r="180" spans="1:20" ht="24" hidden="1" x14ac:dyDescent="0.25">
      <c r="A180" s="2" t="s">
        <v>16</v>
      </c>
      <c r="B180" s="52" t="s">
        <v>204</v>
      </c>
      <c r="C180" s="47" t="s">
        <v>17</v>
      </c>
      <c r="D180" s="141">
        <f>'Расх. полностью прил 4 2016'!F324+'Расх. полностью прил 4 2016'!F168+'Расх. полностью прил 4 2016'!F235</f>
        <v>0</v>
      </c>
    </row>
    <row r="181" spans="1:20" x14ac:dyDescent="0.25">
      <c r="A181" s="49" t="s">
        <v>199</v>
      </c>
      <c r="B181" s="46" t="s">
        <v>205</v>
      </c>
      <c r="C181" s="63"/>
      <c r="D181" s="131">
        <f>D182+D185+D188</f>
        <v>9336182</v>
      </c>
      <c r="E181" s="37"/>
    </row>
    <row r="182" spans="1:20" hidden="1" x14ac:dyDescent="0.25">
      <c r="A182" s="6" t="s">
        <v>231</v>
      </c>
      <c r="B182" s="47" t="s">
        <v>232</v>
      </c>
      <c r="C182" s="63"/>
      <c r="D182" s="133">
        <f>D183</f>
        <v>0</v>
      </c>
      <c r="E182" s="37"/>
    </row>
    <row r="183" spans="1:20" ht="40.200000000000003" hidden="1" customHeight="1" x14ac:dyDescent="0.25">
      <c r="A183" s="2" t="s">
        <v>318</v>
      </c>
      <c r="B183" s="52" t="s">
        <v>232</v>
      </c>
      <c r="C183" s="47" t="s">
        <v>293</v>
      </c>
      <c r="D183" s="141">
        <f t="shared" ref="D183" si="48">D184</f>
        <v>0</v>
      </c>
    </row>
    <row r="184" spans="1:20" hidden="1" x14ac:dyDescent="0.25">
      <c r="A184" s="2" t="s">
        <v>71</v>
      </c>
      <c r="B184" s="52" t="s">
        <v>232</v>
      </c>
      <c r="C184" s="47" t="s">
        <v>317</v>
      </c>
      <c r="D184" s="141">
        <f>'Расх. полностью прил 4 2016'!F239</f>
        <v>0</v>
      </c>
    </row>
    <row r="185" spans="1:20" ht="24" hidden="1" x14ac:dyDescent="0.25">
      <c r="A185" s="6" t="s">
        <v>353</v>
      </c>
      <c r="B185" s="47" t="s">
        <v>207</v>
      </c>
      <c r="C185" s="63"/>
      <c r="D185" s="133">
        <f>D186</f>
        <v>0</v>
      </c>
      <c r="E185" s="37"/>
    </row>
    <row r="186" spans="1:20" ht="41.4" hidden="1" customHeight="1" x14ac:dyDescent="0.25">
      <c r="A186" s="2" t="s">
        <v>318</v>
      </c>
      <c r="B186" s="52" t="s">
        <v>207</v>
      </c>
      <c r="C186" s="47" t="s">
        <v>293</v>
      </c>
      <c r="D186" s="141">
        <f t="shared" ref="D186" si="49">D187</f>
        <v>0</v>
      </c>
    </row>
    <row r="187" spans="1:20" hidden="1" x14ac:dyDescent="0.25">
      <c r="A187" s="2" t="s">
        <v>316</v>
      </c>
      <c r="B187" s="52" t="s">
        <v>207</v>
      </c>
      <c r="C187" s="47" t="s">
        <v>317</v>
      </c>
      <c r="D187" s="141">
        <f>'Расх. полностью прил 4 2016'!F172</f>
        <v>0</v>
      </c>
    </row>
    <row r="188" spans="1:20" x14ac:dyDescent="0.25">
      <c r="A188" s="6" t="s">
        <v>233</v>
      </c>
      <c r="B188" s="47" t="s">
        <v>234</v>
      </c>
      <c r="C188" s="63"/>
      <c r="D188" s="133">
        <f>D189</f>
        <v>9336182</v>
      </c>
      <c r="E188" s="37"/>
    </row>
    <row r="189" spans="1:20" ht="36" x14ac:dyDescent="0.25">
      <c r="A189" s="2" t="s">
        <v>318</v>
      </c>
      <c r="B189" s="52" t="s">
        <v>234</v>
      </c>
      <c r="C189" s="47" t="s">
        <v>293</v>
      </c>
      <c r="D189" s="141">
        <f t="shared" ref="D189" si="50">D190</f>
        <v>9336182</v>
      </c>
    </row>
    <row r="190" spans="1:20" x14ac:dyDescent="0.25">
      <c r="A190" s="2" t="s">
        <v>71</v>
      </c>
      <c r="B190" s="52" t="s">
        <v>234</v>
      </c>
      <c r="C190" s="47" t="s">
        <v>317</v>
      </c>
      <c r="D190" s="141">
        <f>'Расх. полностью прил 4 2016'!H99+'Расх. полностью прил 4 2016'!H242+'Расх. полностью прил 4 2016'!H328</f>
        <v>9336182</v>
      </c>
    </row>
    <row r="191" spans="1:20" ht="22.8" x14ac:dyDescent="0.25">
      <c r="A191" s="49" t="s">
        <v>335</v>
      </c>
      <c r="B191" s="51" t="s">
        <v>255</v>
      </c>
      <c r="C191" s="63"/>
      <c r="D191" s="131">
        <f>D192</f>
        <v>4020000</v>
      </c>
      <c r="T191" s="37"/>
    </row>
    <row r="192" spans="1:20" ht="22.8" x14ac:dyDescent="0.25">
      <c r="A192" s="49" t="s">
        <v>254</v>
      </c>
      <c r="B192" s="51" t="s">
        <v>256</v>
      </c>
      <c r="C192" s="63"/>
      <c r="D192" s="131">
        <f>D193</f>
        <v>4020000</v>
      </c>
      <c r="T192" s="37"/>
    </row>
    <row r="193" spans="1:16" x14ac:dyDescent="0.25">
      <c r="A193" s="9" t="s">
        <v>336</v>
      </c>
      <c r="B193" s="47" t="s">
        <v>257</v>
      </c>
      <c r="C193" s="63"/>
      <c r="D193" s="133">
        <f>D194</f>
        <v>4020000</v>
      </c>
      <c r="P193" s="37"/>
    </row>
    <row r="194" spans="1:16" ht="24" x14ac:dyDescent="0.25">
      <c r="A194" s="6" t="s">
        <v>125</v>
      </c>
      <c r="B194" s="47" t="s">
        <v>257</v>
      </c>
      <c r="C194" s="47" t="s">
        <v>126</v>
      </c>
      <c r="D194" s="141">
        <f t="shared" ref="D194" si="51">D195</f>
        <v>4020000</v>
      </c>
    </row>
    <row r="195" spans="1:16" x14ac:dyDescent="0.25">
      <c r="A195" s="12" t="s">
        <v>127</v>
      </c>
      <c r="B195" s="47" t="s">
        <v>257</v>
      </c>
      <c r="C195" s="44">
        <v>610</v>
      </c>
      <c r="D195" s="141">
        <f>'Расх. полностью прил 4 2016'!H483</f>
        <v>4020000</v>
      </c>
    </row>
    <row r="196" spans="1:16" ht="23.4" x14ac:dyDescent="0.25">
      <c r="A196" s="15" t="s">
        <v>337</v>
      </c>
      <c r="B196" s="48" t="s">
        <v>209</v>
      </c>
      <c r="C196" s="63"/>
      <c r="D196" s="131">
        <f>D197</f>
        <v>29866867.18</v>
      </c>
      <c r="J196" s="37"/>
    </row>
    <row r="197" spans="1:16" ht="34.799999999999997" x14ac:dyDescent="0.25">
      <c r="A197" s="15" t="s">
        <v>208</v>
      </c>
      <c r="B197" s="48" t="s">
        <v>202</v>
      </c>
      <c r="C197" s="63"/>
      <c r="D197" s="131">
        <f>D198+D201+D204+D207+D210+D213+D216</f>
        <v>29866867.18</v>
      </c>
      <c r="J197" s="37"/>
    </row>
    <row r="198" spans="1:16" x14ac:dyDescent="0.25">
      <c r="A198" s="6" t="s">
        <v>210</v>
      </c>
      <c r="B198" s="52" t="s">
        <v>211</v>
      </c>
      <c r="C198" s="63"/>
      <c r="D198" s="133">
        <f>D199</f>
        <v>23686317.18</v>
      </c>
    </row>
    <row r="199" spans="1:16" ht="24" x14ac:dyDescent="0.25">
      <c r="A199" s="2" t="s">
        <v>25</v>
      </c>
      <c r="B199" s="44" t="s">
        <v>211</v>
      </c>
      <c r="C199" s="47" t="s">
        <v>38</v>
      </c>
      <c r="D199" s="141">
        <f t="shared" ref="D199" si="52">D200</f>
        <v>23686317.18</v>
      </c>
    </row>
    <row r="200" spans="1:16" ht="24" x14ac:dyDescent="0.25">
      <c r="A200" s="2" t="s">
        <v>16</v>
      </c>
      <c r="B200" s="44" t="s">
        <v>211</v>
      </c>
      <c r="C200" s="47" t="s">
        <v>17</v>
      </c>
      <c r="D200" s="141">
        <f>'Расх. полностью прил 4 2016'!H177</f>
        <v>23686317.18</v>
      </c>
    </row>
    <row r="201" spans="1:16" x14ac:dyDescent="0.25">
      <c r="A201" s="6" t="s">
        <v>216</v>
      </c>
      <c r="B201" s="52" t="s">
        <v>214</v>
      </c>
      <c r="C201" s="63"/>
      <c r="D201" s="133">
        <f>D202</f>
        <v>2585000</v>
      </c>
    </row>
    <row r="202" spans="1:16" ht="24" x14ac:dyDescent="0.25">
      <c r="A202" s="2" t="s">
        <v>25</v>
      </c>
      <c r="B202" s="44" t="s">
        <v>214</v>
      </c>
      <c r="C202" s="47" t="s">
        <v>38</v>
      </c>
      <c r="D202" s="141">
        <f t="shared" ref="D202" si="53">D203</f>
        <v>2585000</v>
      </c>
    </row>
    <row r="203" spans="1:16" ht="24" x14ac:dyDescent="0.25">
      <c r="A203" s="2" t="s">
        <v>16</v>
      </c>
      <c r="B203" s="44" t="s">
        <v>214</v>
      </c>
      <c r="C203" s="47" t="s">
        <v>17</v>
      </c>
      <c r="D203" s="141">
        <f>'Расх. полностью прил 4 2016'!H180</f>
        <v>2585000</v>
      </c>
    </row>
    <row r="204" spans="1:16" x14ac:dyDescent="0.25">
      <c r="A204" s="2" t="s">
        <v>217</v>
      </c>
      <c r="B204" s="52" t="s">
        <v>215</v>
      </c>
      <c r="C204" s="63"/>
      <c r="D204" s="133">
        <f>D205</f>
        <v>2800000</v>
      </c>
    </row>
    <row r="205" spans="1:16" ht="24" x14ac:dyDescent="0.25">
      <c r="A205" s="2" t="s">
        <v>25</v>
      </c>
      <c r="B205" s="44" t="s">
        <v>215</v>
      </c>
      <c r="C205" s="47" t="s">
        <v>38</v>
      </c>
      <c r="D205" s="141">
        <f t="shared" ref="D205" si="54">D206</f>
        <v>2800000</v>
      </c>
    </row>
    <row r="206" spans="1:16" ht="24" x14ac:dyDescent="0.25">
      <c r="A206" s="2" t="s">
        <v>16</v>
      </c>
      <c r="B206" s="44" t="s">
        <v>215</v>
      </c>
      <c r="C206" s="47" t="s">
        <v>17</v>
      </c>
      <c r="D206" s="141">
        <f>'Расх. полностью прил 4 2016'!H183</f>
        <v>2800000</v>
      </c>
    </row>
    <row r="207" spans="1:16" ht="24" x14ac:dyDescent="0.25">
      <c r="A207" s="2" t="s">
        <v>212</v>
      </c>
      <c r="B207" s="52" t="s">
        <v>213</v>
      </c>
      <c r="C207" s="63"/>
      <c r="D207" s="133">
        <f>D208</f>
        <v>795550</v>
      </c>
    </row>
    <row r="208" spans="1:16" ht="24" x14ac:dyDescent="0.25">
      <c r="A208" s="2" t="s">
        <v>25</v>
      </c>
      <c r="B208" s="44" t="s">
        <v>213</v>
      </c>
      <c r="C208" s="47" t="s">
        <v>38</v>
      </c>
      <c r="D208" s="141">
        <f t="shared" ref="D208" si="55">D209</f>
        <v>795550</v>
      </c>
    </row>
    <row r="209" spans="1:13" ht="24" x14ac:dyDescent="0.25">
      <c r="A209" s="2" t="s">
        <v>16</v>
      </c>
      <c r="B209" s="44" t="s">
        <v>213</v>
      </c>
      <c r="C209" s="47" t="s">
        <v>17</v>
      </c>
      <c r="D209" s="141">
        <f>'Расх. полностью прил 4 2016'!H186</f>
        <v>795550</v>
      </c>
    </row>
    <row r="210" spans="1:13" hidden="1" x14ac:dyDescent="0.25">
      <c r="A210" s="2" t="s">
        <v>218</v>
      </c>
      <c r="B210" s="52" t="s">
        <v>219</v>
      </c>
      <c r="C210" s="63"/>
      <c r="D210" s="133">
        <f>D211</f>
        <v>0</v>
      </c>
    </row>
    <row r="211" spans="1:13" ht="24" hidden="1" x14ac:dyDescent="0.25">
      <c r="A211" s="2" t="s">
        <v>25</v>
      </c>
      <c r="B211" s="44" t="s">
        <v>219</v>
      </c>
      <c r="C211" s="47" t="s">
        <v>38</v>
      </c>
      <c r="D211" s="141">
        <f t="shared" ref="D211" si="56">D212</f>
        <v>0</v>
      </c>
    </row>
    <row r="212" spans="1:13" ht="24" hidden="1" x14ac:dyDescent="0.25">
      <c r="A212" s="2" t="s">
        <v>16</v>
      </c>
      <c r="B212" s="44" t="s">
        <v>219</v>
      </c>
      <c r="C212" s="47" t="s">
        <v>17</v>
      </c>
      <c r="D212" s="141">
        <f>'Расх. полностью прил 4 2016'!F189</f>
        <v>0</v>
      </c>
    </row>
    <row r="213" spans="1:13" ht="24" hidden="1" x14ac:dyDescent="0.25">
      <c r="A213" s="2" t="s">
        <v>221</v>
      </c>
      <c r="B213" s="52" t="s">
        <v>220</v>
      </c>
      <c r="C213" s="63"/>
      <c r="D213" s="133">
        <f>D214</f>
        <v>0</v>
      </c>
    </row>
    <row r="214" spans="1:13" ht="24" hidden="1" x14ac:dyDescent="0.25">
      <c r="A214" s="2" t="s">
        <v>25</v>
      </c>
      <c r="B214" s="44" t="s">
        <v>220</v>
      </c>
      <c r="C214" s="47" t="s">
        <v>38</v>
      </c>
      <c r="D214" s="141">
        <f t="shared" ref="D214" si="57">D215</f>
        <v>0</v>
      </c>
    </row>
    <row r="215" spans="1:13" ht="24" hidden="1" x14ac:dyDescent="0.25">
      <c r="A215" s="2" t="s">
        <v>16</v>
      </c>
      <c r="B215" s="44" t="s">
        <v>220</v>
      </c>
      <c r="C215" s="47" t="s">
        <v>17</v>
      </c>
      <c r="D215" s="141">
        <f>'Расх. полностью прил 4 2016'!F192</f>
        <v>0</v>
      </c>
    </row>
    <row r="216" spans="1:13" ht="24" hidden="1" x14ac:dyDescent="0.25">
      <c r="A216" s="2" t="s">
        <v>223</v>
      </c>
      <c r="B216" s="52" t="s">
        <v>222</v>
      </c>
      <c r="C216" s="63"/>
      <c r="D216" s="133">
        <f>D217</f>
        <v>0</v>
      </c>
    </row>
    <row r="217" spans="1:13" ht="24" hidden="1" x14ac:dyDescent="0.25">
      <c r="A217" s="2" t="s">
        <v>25</v>
      </c>
      <c r="B217" s="44" t="s">
        <v>222</v>
      </c>
      <c r="C217" s="47" t="s">
        <v>38</v>
      </c>
      <c r="D217" s="141">
        <f t="shared" ref="D217" si="58">D218</f>
        <v>0</v>
      </c>
    </row>
    <row r="218" spans="1:13" ht="24" hidden="1" x14ac:dyDescent="0.25">
      <c r="A218" s="2" t="s">
        <v>16</v>
      </c>
      <c r="B218" s="44" t="s">
        <v>222</v>
      </c>
      <c r="C218" s="47" t="s">
        <v>17</v>
      </c>
      <c r="D218" s="141">
        <f>'Расх. полностью прил 4 2016'!F195</f>
        <v>0</v>
      </c>
    </row>
    <row r="219" spans="1:13" ht="46.2" x14ac:dyDescent="0.25">
      <c r="A219" s="115" t="s">
        <v>338</v>
      </c>
      <c r="B219" s="48" t="s">
        <v>235</v>
      </c>
      <c r="C219" s="63"/>
      <c r="D219" s="131">
        <f>D220</f>
        <v>10690981.449999999</v>
      </c>
      <c r="M219" s="37"/>
    </row>
    <row r="220" spans="1:13" ht="23.4" x14ac:dyDescent="0.25">
      <c r="A220" s="115" t="s">
        <v>355</v>
      </c>
      <c r="B220" s="48" t="s">
        <v>236</v>
      </c>
      <c r="C220" s="63"/>
      <c r="D220" s="131">
        <f>D221+D224+D227+D232+D237+D242+D245+D248</f>
        <v>10690981.449999999</v>
      </c>
      <c r="M220" s="37"/>
    </row>
    <row r="221" spans="1:13" x14ac:dyDescent="0.25">
      <c r="A221" s="6" t="s">
        <v>72</v>
      </c>
      <c r="B221" s="44" t="s">
        <v>242</v>
      </c>
      <c r="C221" s="63"/>
      <c r="D221" s="133">
        <f>D222</f>
        <v>7390981.4500000002</v>
      </c>
    </row>
    <row r="222" spans="1:13" ht="24" x14ac:dyDescent="0.25">
      <c r="A222" s="2" t="s">
        <v>25</v>
      </c>
      <c r="B222" s="44" t="s">
        <v>242</v>
      </c>
      <c r="C222" s="47" t="s">
        <v>38</v>
      </c>
      <c r="D222" s="141">
        <f t="shared" ref="D222" si="59">D223</f>
        <v>7390981.4500000002</v>
      </c>
    </row>
    <row r="223" spans="1:13" ht="24" x14ac:dyDescent="0.25">
      <c r="A223" s="2" t="s">
        <v>16</v>
      </c>
      <c r="B223" s="44" t="s">
        <v>242</v>
      </c>
      <c r="C223" s="47" t="s">
        <v>17</v>
      </c>
      <c r="D223" s="142">
        <f>'Расх. полностью прил 4 2016'!H247</f>
        <v>7390981.4500000002</v>
      </c>
    </row>
    <row r="224" spans="1:13" ht="24" hidden="1" x14ac:dyDescent="0.25">
      <c r="A224" s="6" t="s">
        <v>73</v>
      </c>
      <c r="B224" s="44" t="s">
        <v>243</v>
      </c>
      <c r="C224" s="63"/>
      <c r="D224" s="133">
        <f>D225</f>
        <v>0</v>
      </c>
    </row>
    <row r="225" spans="1:4" ht="24" hidden="1" x14ac:dyDescent="0.25">
      <c r="A225" s="2" t="s">
        <v>25</v>
      </c>
      <c r="B225" s="44" t="s">
        <v>243</v>
      </c>
      <c r="C225" s="47" t="s">
        <v>38</v>
      </c>
      <c r="D225" s="141">
        <f t="shared" ref="D225" si="60">D226</f>
        <v>0</v>
      </c>
    </row>
    <row r="226" spans="1:4" ht="24" hidden="1" x14ac:dyDescent="0.25">
      <c r="A226" s="2" t="s">
        <v>16</v>
      </c>
      <c r="B226" s="44" t="s">
        <v>243</v>
      </c>
      <c r="C226" s="47" t="s">
        <v>17</v>
      </c>
      <c r="D226" s="142">
        <f>'Расх. полностью прил 4 2016'!F250</f>
        <v>0</v>
      </c>
    </row>
    <row r="227" spans="1:4" hidden="1" x14ac:dyDescent="0.25">
      <c r="A227" s="6" t="s">
        <v>237</v>
      </c>
      <c r="B227" s="44" t="s">
        <v>244</v>
      </c>
      <c r="C227" s="63"/>
      <c r="D227" s="133">
        <f>D228+D230</f>
        <v>0</v>
      </c>
    </row>
    <row r="228" spans="1:4" ht="24" hidden="1" x14ac:dyDescent="0.25">
      <c r="A228" s="2" t="s">
        <v>25</v>
      </c>
      <c r="B228" s="44" t="s">
        <v>244</v>
      </c>
      <c r="C228" s="47" t="s">
        <v>38</v>
      </c>
      <c r="D228" s="141">
        <f t="shared" ref="D228" si="61">D229</f>
        <v>0</v>
      </c>
    </row>
    <row r="229" spans="1:4" ht="24" hidden="1" x14ac:dyDescent="0.25">
      <c r="A229" s="2" t="s">
        <v>16</v>
      </c>
      <c r="B229" s="44" t="s">
        <v>244</v>
      </c>
      <c r="C229" s="47" t="s">
        <v>17</v>
      </c>
      <c r="D229" s="141">
        <f>'Расх. полностью прил 4 2016'!F253</f>
        <v>0</v>
      </c>
    </row>
    <row r="230" spans="1:4" hidden="1" x14ac:dyDescent="0.25">
      <c r="A230" s="2" t="s">
        <v>18</v>
      </c>
      <c r="B230" s="44" t="s">
        <v>244</v>
      </c>
      <c r="C230" s="47" t="s">
        <v>19</v>
      </c>
      <c r="D230" s="141">
        <f>D231</f>
        <v>0</v>
      </c>
    </row>
    <row r="231" spans="1:4" ht="61.5" hidden="1" customHeight="1" x14ac:dyDescent="0.25">
      <c r="A231" s="2" t="s">
        <v>292</v>
      </c>
      <c r="B231" s="44" t="s">
        <v>244</v>
      </c>
      <c r="C231" s="47" t="s">
        <v>40</v>
      </c>
      <c r="D231" s="141">
        <f>'Расх. полностью прил 4 2016'!F255</f>
        <v>0</v>
      </c>
    </row>
    <row r="232" spans="1:4" x14ac:dyDescent="0.25">
      <c r="A232" s="6" t="s">
        <v>238</v>
      </c>
      <c r="B232" s="44" t="s">
        <v>245</v>
      </c>
      <c r="C232" s="63"/>
      <c r="D232" s="133">
        <f>D233+D235</f>
        <v>1600000</v>
      </c>
    </row>
    <row r="233" spans="1:4" ht="24" hidden="1" x14ac:dyDescent="0.25">
      <c r="A233" s="2" t="s">
        <v>25</v>
      </c>
      <c r="B233" s="44" t="s">
        <v>245</v>
      </c>
      <c r="C233" s="47" t="s">
        <v>38</v>
      </c>
      <c r="D233" s="141">
        <f t="shared" ref="D233" si="62">D234</f>
        <v>0</v>
      </c>
    </row>
    <row r="234" spans="1:4" ht="24" hidden="1" x14ac:dyDescent="0.25">
      <c r="A234" s="2" t="s">
        <v>16</v>
      </c>
      <c r="B234" s="44" t="s">
        <v>245</v>
      </c>
      <c r="C234" s="47" t="s">
        <v>17</v>
      </c>
      <c r="D234" s="141">
        <f>'Расх. полностью прил 4 2016'!F258</f>
        <v>0</v>
      </c>
    </row>
    <row r="235" spans="1:4" x14ac:dyDescent="0.25">
      <c r="A235" s="2" t="s">
        <v>18</v>
      </c>
      <c r="B235" s="44" t="s">
        <v>245</v>
      </c>
      <c r="C235" s="47" t="s">
        <v>19</v>
      </c>
      <c r="D235" s="141">
        <f>D236</f>
        <v>1600000</v>
      </c>
    </row>
    <row r="236" spans="1:4" ht="61.5" customHeight="1" x14ac:dyDescent="0.25">
      <c r="A236" s="2" t="s">
        <v>292</v>
      </c>
      <c r="B236" s="44" t="s">
        <v>245</v>
      </c>
      <c r="C236" s="47" t="s">
        <v>40</v>
      </c>
      <c r="D236" s="141">
        <f>'Расх. полностью прил 4 2016'!H260</f>
        <v>1600000</v>
      </c>
    </row>
    <row r="237" spans="1:4" ht="24" x14ac:dyDescent="0.25">
      <c r="A237" s="6" t="s">
        <v>348</v>
      </c>
      <c r="B237" s="44" t="s">
        <v>246</v>
      </c>
      <c r="C237" s="63"/>
      <c r="D237" s="133">
        <f>D238+D240</f>
        <v>1200000</v>
      </c>
    </row>
    <row r="238" spans="1:4" ht="24" x14ac:dyDescent="0.25">
      <c r="A238" s="2" t="s">
        <v>25</v>
      </c>
      <c r="B238" s="44" t="s">
        <v>246</v>
      </c>
      <c r="C238" s="47" t="s">
        <v>38</v>
      </c>
      <c r="D238" s="141">
        <f>D239</f>
        <v>1200000</v>
      </c>
    </row>
    <row r="239" spans="1:4" ht="24" x14ac:dyDescent="0.25">
      <c r="A239" s="2" t="s">
        <v>16</v>
      </c>
      <c r="B239" s="44" t="s">
        <v>246</v>
      </c>
      <c r="C239" s="47" t="s">
        <v>17</v>
      </c>
      <c r="D239" s="141">
        <f>'Расх. полностью прил 4 2016'!H263</f>
        <v>1200000</v>
      </c>
    </row>
    <row r="240" spans="1:4" hidden="1" x14ac:dyDescent="0.25">
      <c r="A240" s="2" t="s">
        <v>18</v>
      </c>
      <c r="B240" s="44" t="s">
        <v>246</v>
      </c>
      <c r="C240" s="47" t="s">
        <v>19</v>
      </c>
      <c r="D240" s="141">
        <f>D241</f>
        <v>0</v>
      </c>
    </row>
    <row r="241" spans="1:8" ht="57.6" hidden="1" customHeight="1" x14ac:dyDescent="0.25">
      <c r="A241" s="2" t="s">
        <v>292</v>
      </c>
      <c r="B241" s="44" t="s">
        <v>246</v>
      </c>
      <c r="C241" s="47" t="s">
        <v>40</v>
      </c>
      <c r="D241" s="141">
        <f>'Расх. полностью прил 4 2016'!F265</f>
        <v>0</v>
      </c>
    </row>
    <row r="242" spans="1:8" ht="24" hidden="1" x14ac:dyDescent="0.25">
      <c r="A242" s="6" t="s">
        <v>239</v>
      </c>
      <c r="B242" s="44" t="s">
        <v>247</v>
      </c>
      <c r="C242" s="63"/>
      <c r="D242" s="133">
        <f>D243</f>
        <v>0</v>
      </c>
    </row>
    <row r="243" spans="1:8" ht="24" hidden="1" x14ac:dyDescent="0.25">
      <c r="A243" s="2" t="s">
        <v>25</v>
      </c>
      <c r="B243" s="44" t="s">
        <v>247</v>
      </c>
      <c r="C243" s="47" t="s">
        <v>38</v>
      </c>
      <c r="D243" s="141">
        <f t="shared" ref="D243" si="63">D244</f>
        <v>0</v>
      </c>
    </row>
    <row r="244" spans="1:8" ht="24" hidden="1" x14ac:dyDescent="0.25">
      <c r="A244" s="2" t="s">
        <v>16</v>
      </c>
      <c r="B244" s="44" t="s">
        <v>247</v>
      </c>
      <c r="C244" s="47" t="s">
        <v>17</v>
      </c>
      <c r="D244" s="141">
        <f>'Расх. полностью прил 4 2016'!F268</f>
        <v>0</v>
      </c>
    </row>
    <row r="245" spans="1:8" hidden="1" x14ac:dyDescent="0.25">
      <c r="A245" s="6" t="s">
        <v>240</v>
      </c>
      <c r="B245" s="44" t="s">
        <v>248</v>
      </c>
      <c r="C245" s="63"/>
      <c r="D245" s="133">
        <f>D246</f>
        <v>0</v>
      </c>
    </row>
    <row r="246" spans="1:8" ht="24" hidden="1" x14ac:dyDescent="0.25">
      <c r="A246" s="2" t="s">
        <v>25</v>
      </c>
      <c r="B246" s="44" t="s">
        <v>248</v>
      </c>
      <c r="C246" s="47" t="s">
        <v>38</v>
      </c>
      <c r="D246" s="141">
        <f t="shared" ref="D246" si="64">D247</f>
        <v>0</v>
      </c>
    </row>
    <row r="247" spans="1:8" ht="24" hidden="1" x14ac:dyDescent="0.25">
      <c r="A247" s="2" t="s">
        <v>16</v>
      </c>
      <c r="B247" s="44" t="s">
        <v>248</v>
      </c>
      <c r="C247" s="47" t="s">
        <v>17</v>
      </c>
      <c r="D247" s="141">
        <f>'Расх. полностью прил 4 2016'!F271</f>
        <v>0</v>
      </c>
    </row>
    <row r="248" spans="1:8" ht="24" x14ac:dyDescent="0.25">
      <c r="A248" s="6" t="s">
        <v>241</v>
      </c>
      <c r="B248" s="44" t="s">
        <v>249</v>
      </c>
      <c r="C248" s="63"/>
      <c r="D248" s="133">
        <f>D249</f>
        <v>500000</v>
      </c>
    </row>
    <row r="249" spans="1:8" ht="24" x14ac:dyDescent="0.25">
      <c r="A249" s="2" t="s">
        <v>25</v>
      </c>
      <c r="B249" s="44" t="s">
        <v>249</v>
      </c>
      <c r="C249" s="47" t="s">
        <v>38</v>
      </c>
      <c r="D249" s="141">
        <f t="shared" ref="D249" si="65">D250</f>
        <v>500000</v>
      </c>
    </row>
    <row r="250" spans="1:8" ht="24" x14ac:dyDescent="0.25">
      <c r="A250" s="2" t="s">
        <v>16</v>
      </c>
      <c r="B250" s="44" t="s">
        <v>249</v>
      </c>
      <c r="C250" s="47" t="s">
        <v>17</v>
      </c>
      <c r="D250" s="141">
        <f>'Расх. полностью прил 4 2016'!H274</f>
        <v>500000</v>
      </c>
    </row>
    <row r="251" spans="1:8" ht="34.799999999999997" x14ac:dyDescent="0.25">
      <c r="A251" s="15" t="s">
        <v>339</v>
      </c>
      <c r="B251" s="46" t="s">
        <v>183</v>
      </c>
      <c r="C251" s="63"/>
      <c r="D251" s="131">
        <f>D252</f>
        <v>44004500</v>
      </c>
      <c r="F251" s="37"/>
      <c r="H251" s="37"/>
    </row>
    <row r="252" spans="1:8" ht="23.4" x14ac:dyDescent="0.25">
      <c r="A252" s="15" t="s">
        <v>354</v>
      </c>
      <c r="B252" s="46" t="s">
        <v>184</v>
      </c>
      <c r="C252" s="63"/>
      <c r="D252" s="131">
        <f>D253+D256+D259+D264+D267+D270+D275+D278</f>
        <v>44004500</v>
      </c>
      <c r="F252" s="37"/>
      <c r="H252" s="37"/>
    </row>
    <row r="253" spans="1:8" x14ac:dyDescent="0.25">
      <c r="A253" s="53" t="s">
        <v>340</v>
      </c>
      <c r="B253" s="47" t="s">
        <v>185</v>
      </c>
      <c r="C253" s="63"/>
      <c r="D253" s="133">
        <f>D254</f>
        <v>500000</v>
      </c>
      <c r="F253" s="37"/>
      <c r="H253" s="37"/>
    </row>
    <row r="254" spans="1:8" ht="24" x14ac:dyDescent="0.25">
      <c r="A254" s="2" t="s">
        <v>25</v>
      </c>
      <c r="B254" s="47" t="s">
        <v>185</v>
      </c>
      <c r="C254" s="47" t="s">
        <v>38</v>
      </c>
      <c r="D254" s="141">
        <f t="shared" ref="D254" si="66">D255</f>
        <v>500000</v>
      </c>
    </row>
    <row r="255" spans="1:8" ht="24" x14ac:dyDescent="0.25">
      <c r="A255" s="2" t="s">
        <v>16</v>
      </c>
      <c r="B255" s="47" t="s">
        <v>185</v>
      </c>
      <c r="C255" s="47" t="s">
        <v>17</v>
      </c>
      <c r="D255" s="141">
        <f>'Расх. полностью прил 4 2016'!H104</f>
        <v>500000</v>
      </c>
    </row>
    <row r="256" spans="1:8" x14ac:dyDescent="0.25">
      <c r="A256" s="53" t="s">
        <v>63</v>
      </c>
      <c r="B256" s="47" t="s">
        <v>189</v>
      </c>
      <c r="C256" s="63"/>
      <c r="D256" s="133">
        <f>D257</f>
        <v>699500</v>
      </c>
      <c r="F256" s="37"/>
      <c r="H256" s="37"/>
    </row>
    <row r="257" spans="1:8" ht="24" x14ac:dyDescent="0.25">
      <c r="A257" s="2" t="s">
        <v>25</v>
      </c>
      <c r="B257" s="47" t="s">
        <v>189</v>
      </c>
      <c r="C257" s="47" t="s">
        <v>38</v>
      </c>
      <c r="D257" s="141">
        <f t="shared" ref="D257" si="67">D258</f>
        <v>699500</v>
      </c>
    </row>
    <row r="258" spans="1:8" ht="24" x14ac:dyDescent="0.25">
      <c r="A258" s="2" t="s">
        <v>16</v>
      </c>
      <c r="B258" s="47" t="s">
        <v>189</v>
      </c>
      <c r="C258" s="47" t="s">
        <v>17</v>
      </c>
      <c r="D258" s="141">
        <f>'Расх. полностью прил 4 2016'!H107+'Расх. полностью прил 4 2016'!H206</f>
        <v>699500</v>
      </c>
    </row>
    <row r="259" spans="1:8" ht="24" x14ac:dyDescent="0.25">
      <c r="A259" s="20" t="s">
        <v>39</v>
      </c>
      <c r="B259" s="47" t="s">
        <v>186</v>
      </c>
      <c r="C259" s="63"/>
      <c r="D259" s="133">
        <f>D260+D262</f>
        <v>2199000</v>
      </c>
      <c r="F259" s="37"/>
      <c r="H259" s="37"/>
    </row>
    <row r="260" spans="1:8" ht="24" x14ac:dyDescent="0.25">
      <c r="A260" s="2" t="s">
        <v>25</v>
      </c>
      <c r="B260" s="47" t="s">
        <v>186</v>
      </c>
      <c r="C260" s="47" t="s">
        <v>38</v>
      </c>
      <c r="D260" s="141">
        <f t="shared" ref="D260" si="68">D261</f>
        <v>764000</v>
      </c>
    </row>
    <row r="261" spans="1:8" ht="24" x14ac:dyDescent="0.25">
      <c r="A261" s="2" t="s">
        <v>16</v>
      </c>
      <c r="B261" s="47" t="s">
        <v>186</v>
      </c>
      <c r="C261" s="47" t="s">
        <v>17</v>
      </c>
      <c r="D261" s="141">
        <f>'Расх. полностью прил 4 2016'!H110+'Расх. полностью прил 4 2016'!H279</f>
        <v>764000</v>
      </c>
    </row>
    <row r="262" spans="1:8" x14ac:dyDescent="0.25">
      <c r="A262" s="2" t="s">
        <v>18</v>
      </c>
      <c r="B262" s="47" t="s">
        <v>186</v>
      </c>
      <c r="C262" s="47" t="s">
        <v>19</v>
      </c>
      <c r="D262" s="141">
        <f t="shared" ref="D262" si="69">D263</f>
        <v>1435000</v>
      </c>
    </row>
    <row r="263" spans="1:8" ht="51" customHeight="1" x14ac:dyDescent="0.25">
      <c r="A263" s="2" t="s">
        <v>292</v>
      </c>
      <c r="B263" s="47" t="s">
        <v>186</v>
      </c>
      <c r="C263" s="47" t="s">
        <v>40</v>
      </c>
      <c r="D263" s="141">
        <f>'Расх. полностью прил 4 2016'!H281+'Расх. полностью прил 4 2016'!H333</f>
        <v>1435000</v>
      </c>
      <c r="E263" s="90"/>
    </row>
    <row r="264" spans="1:8" x14ac:dyDescent="0.25">
      <c r="A264" s="20" t="s">
        <v>191</v>
      </c>
      <c r="B264" s="47" t="s">
        <v>192</v>
      </c>
      <c r="C264" s="63"/>
      <c r="D264" s="141">
        <f>D265</f>
        <v>35000000</v>
      </c>
      <c r="F264" s="37"/>
      <c r="H264" s="37"/>
    </row>
    <row r="265" spans="1:8" x14ac:dyDescent="0.25">
      <c r="A265" s="12" t="s">
        <v>18</v>
      </c>
      <c r="B265" s="47" t="s">
        <v>192</v>
      </c>
      <c r="C265" s="47" t="s">
        <v>19</v>
      </c>
      <c r="D265" s="141">
        <f t="shared" ref="D265" si="70">+D266</f>
        <v>35000000</v>
      </c>
    </row>
    <row r="266" spans="1:8" ht="50.25" customHeight="1" x14ac:dyDescent="0.25">
      <c r="A266" s="12" t="s">
        <v>356</v>
      </c>
      <c r="B266" s="47" t="s">
        <v>192</v>
      </c>
      <c r="C266" s="47" t="s">
        <v>75</v>
      </c>
      <c r="D266" s="141">
        <f>'Расх. полностью прил 4 2016'!H284</f>
        <v>35000000</v>
      </c>
    </row>
    <row r="267" spans="1:8" ht="24" x14ac:dyDescent="0.25">
      <c r="A267" s="20" t="s">
        <v>250</v>
      </c>
      <c r="B267" s="47" t="s">
        <v>251</v>
      </c>
      <c r="C267" s="63"/>
      <c r="D267" s="133">
        <f>D268</f>
        <v>50000</v>
      </c>
      <c r="F267" s="37"/>
      <c r="H267" s="37"/>
    </row>
    <row r="268" spans="1:8" ht="24" x14ac:dyDescent="0.25">
      <c r="A268" s="2" t="s">
        <v>25</v>
      </c>
      <c r="B268" s="47" t="s">
        <v>251</v>
      </c>
      <c r="C268" s="47" t="s">
        <v>38</v>
      </c>
      <c r="D268" s="141">
        <f t="shared" ref="D268" si="71">D269</f>
        <v>50000</v>
      </c>
    </row>
    <row r="269" spans="1:8" ht="24" x14ac:dyDescent="0.25">
      <c r="A269" s="2" t="s">
        <v>16</v>
      </c>
      <c r="B269" s="47" t="s">
        <v>251</v>
      </c>
      <c r="C269" s="47" t="s">
        <v>17</v>
      </c>
      <c r="D269" s="141">
        <f>'Расх. полностью прил 4 2016'!H209</f>
        <v>50000</v>
      </c>
    </row>
    <row r="270" spans="1:8" x14ac:dyDescent="0.25">
      <c r="A270" s="20" t="s">
        <v>252</v>
      </c>
      <c r="B270" s="47" t="s">
        <v>253</v>
      </c>
      <c r="C270" s="63"/>
      <c r="D270" s="133">
        <f>D271+D273</f>
        <v>1169000</v>
      </c>
      <c r="F270" s="37"/>
      <c r="H270" s="37"/>
    </row>
    <row r="271" spans="1:8" ht="24" hidden="1" x14ac:dyDescent="0.25">
      <c r="A271" s="2" t="s">
        <v>25</v>
      </c>
      <c r="B271" s="47" t="s">
        <v>253</v>
      </c>
      <c r="C271" s="47" t="s">
        <v>38</v>
      </c>
      <c r="D271" s="141">
        <f t="shared" ref="D271" si="72">D272</f>
        <v>0</v>
      </c>
    </row>
    <row r="272" spans="1:8" ht="24" hidden="1" x14ac:dyDescent="0.25">
      <c r="A272" s="2" t="s">
        <v>16</v>
      </c>
      <c r="B272" s="47" t="s">
        <v>253</v>
      </c>
      <c r="C272" s="47" t="s">
        <v>17</v>
      </c>
      <c r="D272" s="141">
        <f>'Расх. полностью прил 4 2016'!F227</f>
        <v>0</v>
      </c>
    </row>
    <row r="273" spans="1:14" x14ac:dyDescent="0.25">
      <c r="A273" s="2" t="s">
        <v>18</v>
      </c>
      <c r="B273" s="47" t="s">
        <v>253</v>
      </c>
      <c r="C273" s="47" t="s">
        <v>19</v>
      </c>
      <c r="D273" s="141">
        <f t="shared" ref="D273" si="73">D274</f>
        <v>1169000</v>
      </c>
    </row>
    <row r="274" spans="1:14" ht="51" customHeight="1" x14ac:dyDescent="0.25">
      <c r="A274" s="2" t="s">
        <v>292</v>
      </c>
      <c r="B274" s="47" t="s">
        <v>253</v>
      </c>
      <c r="C274" s="47" t="s">
        <v>40</v>
      </c>
      <c r="D274" s="141">
        <f>'Расх. полностью прил 4 2016'!H229</f>
        <v>1169000</v>
      </c>
    </row>
    <row r="275" spans="1:14" s="34" customFormat="1" ht="13.2" x14ac:dyDescent="0.25">
      <c r="A275" s="9" t="s">
        <v>97</v>
      </c>
      <c r="B275" s="47" t="s">
        <v>196</v>
      </c>
      <c r="C275" s="65"/>
      <c r="D275" s="136">
        <f>D276</f>
        <v>4387000</v>
      </c>
    </row>
    <row r="276" spans="1:14" s="34" customFormat="1" x14ac:dyDescent="0.25">
      <c r="A276" s="2" t="s">
        <v>98</v>
      </c>
      <c r="B276" s="47" t="s">
        <v>196</v>
      </c>
      <c r="C276" s="92">
        <v>700</v>
      </c>
      <c r="D276" s="137">
        <f t="shared" ref="D276" si="74">D277</f>
        <v>4387000</v>
      </c>
    </row>
    <row r="277" spans="1:14" s="34" customFormat="1" x14ac:dyDescent="0.25">
      <c r="A277" s="2" t="s">
        <v>99</v>
      </c>
      <c r="B277" s="47" t="s">
        <v>196</v>
      </c>
      <c r="C277" s="92">
        <v>730</v>
      </c>
      <c r="D277" s="137">
        <f>'Расх. полностью прил 4 2016'!H490</f>
        <v>4387000</v>
      </c>
    </row>
    <row r="278" spans="1:14" s="34" customFormat="1" ht="13.2" x14ac:dyDescent="0.25">
      <c r="A278" s="2" t="s">
        <v>187</v>
      </c>
      <c r="B278" s="52" t="s">
        <v>188</v>
      </c>
      <c r="C278" s="65"/>
      <c r="D278" s="136">
        <f>D279+D281</f>
        <v>0</v>
      </c>
    </row>
    <row r="279" spans="1:14" ht="24" hidden="1" x14ac:dyDescent="0.25">
      <c r="A279" s="2" t="s">
        <v>25</v>
      </c>
      <c r="B279" s="47" t="s">
        <v>188</v>
      </c>
      <c r="C279" s="44">
        <v>200</v>
      </c>
      <c r="D279" s="141">
        <f t="shared" ref="D279" si="75">D280</f>
        <v>0</v>
      </c>
    </row>
    <row r="280" spans="1:14" ht="24" hidden="1" x14ac:dyDescent="0.25">
      <c r="A280" s="2" t="s">
        <v>16</v>
      </c>
      <c r="B280" s="47" t="s">
        <v>188</v>
      </c>
      <c r="C280" s="44">
        <v>240</v>
      </c>
      <c r="D280" s="143">
        <f>'Расх. полностью прил 4 2016'!F113</f>
        <v>0</v>
      </c>
    </row>
    <row r="281" spans="1:14" x14ac:dyDescent="0.25">
      <c r="A281" s="6" t="s">
        <v>18</v>
      </c>
      <c r="B281" s="47" t="s">
        <v>188</v>
      </c>
      <c r="C281" s="44">
        <v>800</v>
      </c>
      <c r="D281" s="133">
        <f>D282</f>
        <v>0</v>
      </c>
    </row>
    <row r="282" spans="1:14" x14ac:dyDescent="0.25">
      <c r="A282" s="6" t="s">
        <v>31</v>
      </c>
      <c r="B282" s="47" t="s">
        <v>188</v>
      </c>
      <c r="C282" s="44">
        <v>870</v>
      </c>
      <c r="D282" s="133">
        <f>'Расх. полностью прил 4 2016'!H115</f>
        <v>0</v>
      </c>
    </row>
    <row r="283" spans="1:14" ht="22.8" x14ac:dyDescent="0.25">
      <c r="A283" s="116" t="s">
        <v>341</v>
      </c>
      <c r="B283" s="51" t="s">
        <v>178</v>
      </c>
      <c r="C283" s="66"/>
      <c r="D283" s="131">
        <f>D284</f>
        <v>1535000</v>
      </c>
      <c r="J283" s="37"/>
      <c r="N283" s="37"/>
    </row>
    <row r="284" spans="1:14" ht="22.8" x14ac:dyDescent="0.25">
      <c r="A284" s="116" t="s">
        <v>177</v>
      </c>
      <c r="B284" s="51" t="s">
        <v>179</v>
      </c>
      <c r="C284" s="66"/>
      <c r="D284" s="131">
        <f>D285+D292+D295</f>
        <v>1535000</v>
      </c>
      <c r="J284" s="37"/>
      <c r="N284" s="37"/>
    </row>
    <row r="285" spans="1:14" x14ac:dyDescent="0.25">
      <c r="A285" s="6" t="s">
        <v>139</v>
      </c>
      <c r="B285" s="44" t="s">
        <v>182</v>
      </c>
      <c r="C285" s="63"/>
      <c r="D285" s="133">
        <f>D286+D288+D290</f>
        <v>1374000</v>
      </c>
    </row>
    <row r="286" spans="1:14" ht="24" x14ac:dyDescent="0.25">
      <c r="A286" s="2" t="s">
        <v>25</v>
      </c>
      <c r="B286" s="44" t="s">
        <v>182</v>
      </c>
      <c r="C286" s="47" t="s">
        <v>38</v>
      </c>
      <c r="D286" s="141">
        <f>+D287</f>
        <v>1274000</v>
      </c>
    </row>
    <row r="287" spans="1:14" ht="24" x14ac:dyDescent="0.25">
      <c r="A287" s="2" t="s">
        <v>16</v>
      </c>
      <c r="B287" s="44" t="s">
        <v>182</v>
      </c>
      <c r="C287" s="47" t="s">
        <v>17</v>
      </c>
      <c r="D287" s="141">
        <f>'Расх. полностью прил 4 2016'!H351</f>
        <v>1274000</v>
      </c>
    </row>
    <row r="288" spans="1:14" x14ac:dyDescent="0.25">
      <c r="A288" s="6" t="s">
        <v>90</v>
      </c>
      <c r="B288" s="44" t="s">
        <v>182</v>
      </c>
      <c r="C288" s="47" t="s">
        <v>91</v>
      </c>
      <c r="D288" s="144">
        <f t="shared" ref="D288" si="76">D289</f>
        <v>100000</v>
      </c>
    </row>
    <row r="289" spans="1:4" x14ac:dyDescent="0.25">
      <c r="A289" s="6" t="s">
        <v>92</v>
      </c>
      <c r="B289" s="44" t="s">
        <v>182</v>
      </c>
      <c r="C289" s="47" t="s">
        <v>93</v>
      </c>
      <c r="D289" s="144">
        <f>'Расх. полностью прил 4 2016'!H357</f>
        <v>100000</v>
      </c>
    </row>
    <row r="290" spans="1:4" hidden="1" x14ac:dyDescent="0.25">
      <c r="A290" s="2" t="s">
        <v>134</v>
      </c>
      <c r="B290" s="44" t="s">
        <v>182</v>
      </c>
      <c r="C290" s="47" t="s">
        <v>135</v>
      </c>
      <c r="D290" s="141">
        <f>D291</f>
        <v>0</v>
      </c>
    </row>
    <row r="291" spans="1:4" hidden="1" x14ac:dyDescent="0.25">
      <c r="A291" s="2" t="s">
        <v>137</v>
      </c>
      <c r="B291" s="44" t="s">
        <v>182</v>
      </c>
      <c r="C291" s="47" t="s">
        <v>136</v>
      </c>
      <c r="D291" s="141">
        <f>'Расх. полностью прил 4 2016'!F353</f>
        <v>0</v>
      </c>
    </row>
    <row r="292" spans="1:4" ht="24" x14ac:dyDescent="0.25">
      <c r="A292" s="6" t="s">
        <v>34</v>
      </c>
      <c r="B292" s="44" t="s">
        <v>180</v>
      </c>
      <c r="C292" s="63"/>
      <c r="D292" s="133">
        <f>D293</f>
        <v>37000</v>
      </c>
    </row>
    <row r="293" spans="1:4" ht="24" x14ac:dyDescent="0.25">
      <c r="A293" s="2" t="s">
        <v>25</v>
      </c>
      <c r="B293" s="44" t="s">
        <v>180</v>
      </c>
      <c r="C293" s="44">
        <v>200</v>
      </c>
      <c r="D293" s="141">
        <f t="shared" ref="D293" si="77">D294</f>
        <v>37000</v>
      </c>
    </row>
    <row r="294" spans="1:4" ht="24" x14ac:dyDescent="0.25">
      <c r="A294" s="2" t="s">
        <v>16</v>
      </c>
      <c r="B294" s="44" t="s">
        <v>180</v>
      </c>
      <c r="C294" s="44">
        <v>240</v>
      </c>
      <c r="D294" s="141">
        <f>'Расх. полностью прил 4 2016'!H360</f>
        <v>37000</v>
      </c>
    </row>
    <row r="295" spans="1:4" x14ac:dyDescent="0.25">
      <c r="A295" s="6" t="s">
        <v>35</v>
      </c>
      <c r="B295" s="44" t="s">
        <v>342</v>
      </c>
      <c r="C295" s="63"/>
      <c r="D295" s="133">
        <f>D296</f>
        <v>124000</v>
      </c>
    </row>
    <row r="296" spans="1:4" ht="24" x14ac:dyDescent="0.25">
      <c r="A296" s="2" t="s">
        <v>25</v>
      </c>
      <c r="B296" s="44" t="s">
        <v>181</v>
      </c>
      <c r="C296" s="44">
        <v>200</v>
      </c>
      <c r="D296" s="141">
        <f t="shared" ref="D296" si="78">D297</f>
        <v>124000</v>
      </c>
    </row>
    <row r="297" spans="1:4" ht="24" x14ac:dyDescent="0.25">
      <c r="A297" s="2" t="s">
        <v>16</v>
      </c>
      <c r="B297" s="44" t="s">
        <v>181</v>
      </c>
      <c r="C297" s="44">
        <v>240</v>
      </c>
      <c r="D297" s="141">
        <f>'Расх. полностью прил 4 2016'!H363</f>
        <v>124000</v>
      </c>
    </row>
    <row r="298" spans="1:4" x14ac:dyDescent="0.25">
      <c r="A298" s="68" t="s">
        <v>41</v>
      </c>
      <c r="B298" s="44"/>
      <c r="C298" s="63"/>
      <c r="D298" s="131">
        <f>D299+D303+D317+D331+D342+D346</f>
        <v>30423324.91</v>
      </c>
    </row>
    <row r="299" spans="1:4" x14ac:dyDescent="0.25">
      <c r="A299" s="15" t="s">
        <v>148</v>
      </c>
      <c r="B299" s="48" t="s">
        <v>149</v>
      </c>
      <c r="C299" s="63"/>
      <c r="D299" s="131">
        <f>D300</f>
        <v>1104695</v>
      </c>
    </row>
    <row r="300" spans="1:4" ht="24" x14ac:dyDescent="0.25">
      <c r="A300" s="16" t="s">
        <v>147</v>
      </c>
      <c r="B300" s="47" t="s">
        <v>150</v>
      </c>
      <c r="C300" s="63"/>
      <c r="D300" s="133">
        <f>D301</f>
        <v>1104695</v>
      </c>
    </row>
    <row r="301" spans="1:4" ht="48" x14ac:dyDescent="0.25">
      <c r="A301" s="2" t="s">
        <v>12</v>
      </c>
      <c r="B301" s="47" t="s">
        <v>150</v>
      </c>
      <c r="C301" s="47" t="s">
        <v>13</v>
      </c>
      <c r="D301" s="141">
        <f t="shared" ref="D301" si="79">D302</f>
        <v>1104695</v>
      </c>
    </row>
    <row r="302" spans="1:4" ht="24" x14ac:dyDescent="0.25">
      <c r="A302" s="2" t="s">
        <v>14</v>
      </c>
      <c r="B302" s="47" t="s">
        <v>150</v>
      </c>
      <c r="C302" s="47" t="s">
        <v>15</v>
      </c>
      <c r="D302" s="141">
        <f>'Расх. полностью прил 4 2016'!H31</f>
        <v>1104695</v>
      </c>
    </row>
    <row r="303" spans="1:4" ht="34.799999999999997" x14ac:dyDescent="0.25">
      <c r="A303" s="117" t="s">
        <v>343</v>
      </c>
      <c r="B303" s="46" t="s">
        <v>146</v>
      </c>
      <c r="C303" s="63"/>
      <c r="D303" s="131">
        <f>D304+D311+D314</f>
        <v>4018585</v>
      </c>
    </row>
    <row r="304" spans="1:4" x14ac:dyDescent="0.25">
      <c r="A304" s="54" t="s">
        <v>11</v>
      </c>
      <c r="B304" s="47" t="s">
        <v>141</v>
      </c>
      <c r="C304" s="63"/>
      <c r="D304" s="133">
        <f>D305+D307+D309</f>
        <v>1549212</v>
      </c>
    </row>
    <row r="305" spans="1:4" ht="48" x14ac:dyDescent="0.25">
      <c r="A305" s="2" t="s">
        <v>12</v>
      </c>
      <c r="B305" s="47" t="s">
        <v>141</v>
      </c>
      <c r="C305" s="47" t="s">
        <v>13</v>
      </c>
      <c r="D305" s="141">
        <f t="shared" ref="D305" si="80">D306</f>
        <v>1139112</v>
      </c>
    </row>
    <row r="306" spans="1:4" ht="24" x14ac:dyDescent="0.25">
      <c r="A306" s="2" t="s">
        <v>14</v>
      </c>
      <c r="B306" s="47" t="s">
        <v>141</v>
      </c>
      <c r="C306" s="47" t="s">
        <v>15</v>
      </c>
      <c r="D306" s="141">
        <f>'Расх. полностью прил 4 2016'!H16</f>
        <v>1139112</v>
      </c>
    </row>
    <row r="307" spans="1:4" ht="24" x14ac:dyDescent="0.25">
      <c r="A307" s="2" t="s">
        <v>25</v>
      </c>
      <c r="B307" s="47" t="s">
        <v>141</v>
      </c>
      <c r="C307" s="47" t="s">
        <v>38</v>
      </c>
      <c r="D307" s="141">
        <f t="shared" ref="D307" si="81">D308</f>
        <v>408100</v>
      </c>
    </row>
    <row r="308" spans="1:4" ht="24" x14ac:dyDescent="0.25">
      <c r="A308" s="2" t="s">
        <v>16</v>
      </c>
      <c r="B308" s="47" t="s">
        <v>141</v>
      </c>
      <c r="C308" s="47" t="s">
        <v>17</v>
      </c>
      <c r="D308" s="141">
        <f>'Расх. полностью прил 4 2016'!H18</f>
        <v>408100</v>
      </c>
    </row>
    <row r="309" spans="1:4" x14ac:dyDescent="0.25">
      <c r="A309" s="2" t="s">
        <v>18</v>
      </c>
      <c r="B309" s="47" t="s">
        <v>141</v>
      </c>
      <c r="C309" s="47" t="s">
        <v>19</v>
      </c>
      <c r="D309" s="141">
        <f t="shared" ref="D309" si="82">D310</f>
        <v>2000</v>
      </c>
    </row>
    <row r="310" spans="1:4" x14ac:dyDescent="0.25">
      <c r="A310" s="2" t="s">
        <v>102</v>
      </c>
      <c r="B310" s="47" t="s">
        <v>141</v>
      </c>
      <c r="C310" s="47" t="s">
        <v>103</v>
      </c>
      <c r="D310" s="141">
        <f>'Расх. полностью прил 4 2016'!H20</f>
        <v>2000</v>
      </c>
    </row>
    <row r="311" spans="1:4" ht="24" x14ac:dyDescent="0.25">
      <c r="A311" s="16" t="s">
        <v>104</v>
      </c>
      <c r="B311" s="47" t="s">
        <v>144</v>
      </c>
      <c r="C311" s="63"/>
      <c r="D311" s="133">
        <f>D312</f>
        <v>1119373</v>
      </c>
    </row>
    <row r="312" spans="1:4" ht="48" x14ac:dyDescent="0.25">
      <c r="A312" s="2" t="s">
        <v>12</v>
      </c>
      <c r="B312" s="47" t="s">
        <v>144</v>
      </c>
      <c r="C312" s="47" t="s">
        <v>13</v>
      </c>
      <c r="D312" s="141">
        <f t="shared" ref="D312" si="83">D313</f>
        <v>1119373</v>
      </c>
    </row>
    <row r="313" spans="1:4" ht="24" x14ac:dyDescent="0.25">
      <c r="A313" s="2" t="s">
        <v>14</v>
      </c>
      <c r="B313" s="47" t="s">
        <v>144</v>
      </c>
      <c r="C313" s="47" t="s">
        <v>15</v>
      </c>
      <c r="D313" s="141">
        <f>'Расх. полностью прил 4 2016'!H23</f>
        <v>1119373</v>
      </c>
    </row>
    <row r="314" spans="1:4" ht="24" x14ac:dyDescent="0.25">
      <c r="A314" s="16" t="s">
        <v>105</v>
      </c>
      <c r="B314" s="47" t="s">
        <v>145</v>
      </c>
      <c r="C314" s="63"/>
      <c r="D314" s="133">
        <f>D315</f>
        <v>1350000</v>
      </c>
    </row>
    <row r="315" spans="1:4" ht="48" x14ac:dyDescent="0.25">
      <c r="A315" s="2" t="s">
        <v>12</v>
      </c>
      <c r="B315" s="47" t="s">
        <v>145</v>
      </c>
      <c r="C315" s="47" t="s">
        <v>13</v>
      </c>
      <c r="D315" s="141">
        <f t="shared" ref="D315" si="84">D316</f>
        <v>1350000</v>
      </c>
    </row>
    <row r="316" spans="1:4" ht="24" x14ac:dyDescent="0.25">
      <c r="A316" s="2" t="s">
        <v>14</v>
      </c>
      <c r="B316" s="47" t="s">
        <v>145</v>
      </c>
      <c r="C316" s="47" t="s">
        <v>15</v>
      </c>
      <c r="D316" s="141">
        <f>'Расх. полностью прил 4 2016'!H26</f>
        <v>1350000</v>
      </c>
    </row>
    <row r="317" spans="1:4" x14ac:dyDescent="0.25">
      <c r="A317" s="15" t="s">
        <v>10</v>
      </c>
      <c r="B317" s="48" t="s">
        <v>152</v>
      </c>
      <c r="C317" s="63"/>
      <c r="D317" s="131">
        <f>D318+D325</f>
        <v>21222378.91</v>
      </c>
    </row>
    <row r="318" spans="1:4" x14ac:dyDescent="0.25">
      <c r="A318" s="54" t="s">
        <v>10</v>
      </c>
      <c r="B318" s="47" t="s">
        <v>142</v>
      </c>
      <c r="C318" s="63"/>
      <c r="D318" s="133">
        <f>D319+D321+D323</f>
        <v>19241128</v>
      </c>
    </row>
    <row r="319" spans="1:4" ht="48" x14ac:dyDescent="0.25">
      <c r="A319" s="2" t="s">
        <v>12</v>
      </c>
      <c r="B319" s="47" t="s">
        <v>142</v>
      </c>
      <c r="C319" s="47" t="s">
        <v>13</v>
      </c>
      <c r="D319" s="141">
        <f t="shared" ref="D319" si="85">D320</f>
        <v>16315461</v>
      </c>
    </row>
    <row r="320" spans="1:4" ht="24" x14ac:dyDescent="0.25">
      <c r="A320" s="2" t="s">
        <v>14</v>
      </c>
      <c r="B320" s="47" t="s">
        <v>142</v>
      </c>
      <c r="C320" s="47" t="s">
        <v>15</v>
      </c>
      <c r="D320" s="141">
        <f>'Расх. полностью прил 4 2016'!H35</f>
        <v>16315461</v>
      </c>
    </row>
    <row r="321" spans="1:4" ht="24" x14ac:dyDescent="0.25">
      <c r="A321" s="2" t="s">
        <v>25</v>
      </c>
      <c r="B321" s="47" t="s">
        <v>142</v>
      </c>
      <c r="C321" s="47" t="s">
        <v>38</v>
      </c>
      <c r="D321" s="141">
        <f t="shared" ref="D321" si="86">D322</f>
        <v>2915667</v>
      </c>
    </row>
    <row r="322" spans="1:4" ht="24" x14ac:dyDescent="0.25">
      <c r="A322" s="2" t="s">
        <v>16</v>
      </c>
      <c r="B322" s="47" t="s">
        <v>142</v>
      </c>
      <c r="C322" s="47" t="s">
        <v>17</v>
      </c>
      <c r="D322" s="141">
        <f>'Расх. полностью прил 4 2016'!H37</f>
        <v>2915667</v>
      </c>
    </row>
    <row r="323" spans="1:4" x14ac:dyDescent="0.25">
      <c r="A323" s="2" t="s">
        <v>18</v>
      </c>
      <c r="B323" s="47" t="s">
        <v>142</v>
      </c>
      <c r="C323" s="47" t="s">
        <v>19</v>
      </c>
      <c r="D323" s="141">
        <f t="shared" ref="D323" si="87">D324</f>
        <v>10000</v>
      </c>
    </row>
    <row r="324" spans="1:4" x14ac:dyDescent="0.25">
      <c r="A324" s="2" t="s">
        <v>102</v>
      </c>
      <c r="B324" s="47" t="s">
        <v>142</v>
      </c>
      <c r="C324" s="47" t="s">
        <v>103</v>
      </c>
      <c r="D324" s="141">
        <f>'Расх. полностью прил 4 2016'!H39</f>
        <v>10000</v>
      </c>
    </row>
    <row r="325" spans="1:4" x14ac:dyDescent="0.25">
      <c r="A325" s="2" t="s">
        <v>32</v>
      </c>
      <c r="B325" s="47" t="s">
        <v>151</v>
      </c>
      <c r="C325" s="63"/>
      <c r="D325" s="133">
        <f>D327+D328</f>
        <v>1981250.91</v>
      </c>
    </row>
    <row r="326" spans="1:4" ht="24" x14ac:dyDescent="0.25">
      <c r="A326" s="2" t="s">
        <v>25</v>
      </c>
      <c r="B326" s="52" t="s">
        <v>151</v>
      </c>
      <c r="C326" s="47" t="s">
        <v>38</v>
      </c>
      <c r="D326" s="141">
        <f t="shared" ref="D326" si="88">D327</f>
        <v>1000000</v>
      </c>
    </row>
    <row r="327" spans="1:4" ht="24" x14ac:dyDescent="0.25">
      <c r="A327" s="2" t="s">
        <v>16</v>
      </c>
      <c r="B327" s="52" t="s">
        <v>151</v>
      </c>
      <c r="C327" s="47" t="s">
        <v>17</v>
      </c>
      <c r="D327" s="141">
        <f>'Расх. полностью прил 4 2016'!H128</f>
        <v>1000000</v>
      </c>
    </row>
    <row r="328" spans="1:4" x14ac:dyDescent="0.25">
      <c r="A328" s="2" t="s">
        <v>18</v>
      </c>
      <c r="B328" s="52" t="s">
        <v>151</v>
      </c>
      <c r="C328" s="47" t="s">
        <v>19</v>
      </c>
      <c r="D328" s="141">
        <f>D330+D329</f>
        <v>981250.90999999992</v>
      </c>
    </row>
    <row r="329" spans="1:4" x14ac:dyDescent="0.25">
      <c r="A329" s="2" t="s">
        <v>138</v>
      </c>
      <c r="B329" s="52" t="s">
        <v>151</v>
      </c>
      <c r="C329" s="47" t="s">
        <v>131</v>
      </c>
      <c r="D329" s="141">
        <f>'Расх. полностью прил 4 2016'!H130</f>
        <v>981250.90999999992</v>
      </c>
    </row>
    <row r="330" spans="1:4" x14ac:dyDescent="0.25">
      <c r="A330" s="2" t="s">
        <v>102</v>
      </c>
      <c r="B330" s="52" t="s">
        <v>151</v>
      </c>
      <c r="C330" s="47" t="s">
        <v>103</v>
      </c>
      <c r="D330" s="141">
        <f>'Расх. полностью прил 4 2016'!H131</f>
        <v>0</v>
      </c>
    </row>
    <row r="331" spans="1:4" ht="22.8" x14ac:dyDescent="0.25">
      <c r="A331" s="58" t="s">
        <v>108</v>
      </c>
      <c r="B331" s="59" t="s">
        <v>153</v>
      </c>
      <c r="C331" s="63"/>
      <c r="D331" s="131">
        <f>D332+D339</f>
        <v>1636065</v>
      </c>
    </row>
    <row r="332" spans="1:4" x14ac:dyDescent="0.25">
      <c r="A332" s="55" t="s">
        <v>11</v>
      </c>
      <c r="B332" s="56" t="s">
        <v>143</v>
      </c>
      <c r="C332" s="63"/>
      <c r="D332" s="133">
        <f>D333+D335+D337</f>
        <v>833416</v>
      </c>
    </row>
    <row r="333" spans="1:4" ht="48" x14ac:dyDescent="0.25">
      <c r="A333" s="2" t="s">
        <v>12</v>
      </c>
      <c r="B333" s="56" t="s">
        <v>143</v>
      </c>
      <c r="C333" s="47" t="s">
        <v>13</v>
      </c>
      <c r="D333" s="141">
        <f t="shared" ref="D333" si="89">D334</f>
        <v>661916</v>
      </c>
    </row>
    <row r="334" spans="1:4" ht="24" x14ac:dyDescent="0.25">
      <c r="A334" s="2" t="s">
        <v>14</v>
      </c>
      <c r="B334" s="56" t="s">
        <v>143</v>
      </c>
      <c r="C334" s="47" t="s">
        <v>15</v>
      </c>
      <c r="D334" s="141">
        <f>'Расх. полностью прил 4 2016'!H49</f>
        <v>661916</v>
      </c>
    </row>
    <row r="335" spans="1:4" ht="24" x14ac:dyDescent="0.25">
      <c r="A335" s="2" t="s">
        <v>25</v>
      </c>
      <c r="B335" s="56" t="s">
        <v>143</v>
      </c>
      <c r="C335" s="47" t="s">
        <v>38</v>
      </c>
      <c r="D335" s="141">
        <f t="shared" ref="D335" si="90">D336</f>
        <v>169500</v>
      </c>
    </row>
    <row r="336" spans="1:4" ht="24" x14ac:dyDescent="0.25">
      <c r="A336" s="2" t="s">
        <v>16</v>
      </c>
      <c r="B336" s="56" t="s">
        <v>143</v>
      </c>
      <c r="C336" s="47" t="s">
        <v>17</v>
      </c>
      <c r="D336" s="141">
        <f>'Расх. полностью прил 4 2016'!H51</f>
        <v>169500</v>
      </c>
    </row>
    <row r="337" spans="1:4" x14ac:dyDescent="0.25">
      <c r="A337" s="2" t="s">
        <v>18</v>
      </c>
      <c r="B337" s="56" t="s">
        <v>143</v>
      </c>
      <c r="C337" s="47" t="s">
        <v>19</v>
      </c>
      <c r="D337" s="141">
        <f t="shared" ref="D337" si="91">D338</f>
        <v>2000</v>
      </c>
    </row>
    <row r="338" spans="1:4" x14ac:dyDescent="0.25">
      <c r="A338" s="2" t="s">
        <v>102</v>
      </c>
      <c r="B338" s="56" t="s">
        <v>143</v>
      </c>
      <c r="C338" s="47" t="s">
        <v>103</v>
      </c>
      <c r="D338" s="141">
        <f>'Расх. полностью прил 4 2016'!H53</f>
        <v>2000</v>
      </c>
    </row>
    <row r="339" spans="1:4" ht="24" x14ac:dyDescent="0.25">
      <c r="A339" s="57" t="s">
        <v>109</v>
      </c>
      <c r="B339" s="56" t="s">
        <v>154</v>
      </c>
      <c r="C339" s="64"/>
      <c r="D339" s="133">
        <f>D340</f>
        <v>802649</v>
      </c>
    </row>
    <row r="340" spans="1:4" ht="48" x14ac:dyDescent="0.25">
      <c r="A340" s="2" t="s">
        <v>12</v>
      </c>
      <c r="B340" s="56" t="s">
        <v>154</v>
      </c>
      <c r="C340" s="47" t="s">
        <v>13</v>
      </c>
      <c r="D340" s="144">
        <f t="shared" ref="D340" si="92">D341</f>
        <v>802649</v>
      </c>
    </row>
    <row r="341" spans="1:4" ht="24" x14ac:dyDescent="0.25">
      <c r="A341" s="2" t="s">
        <v>14</v>
      </c>
      <c r="B341" s="56" t="s">
        <v>154</v>
      </c>
      <c r="C341" s="47" t="s">
        <v>15</v>
      </c>
      <c r="D341" s="144">
        <f>'Расх. полностью прил 4 2016'!H56</f>
        <v>802649</v>
      </c>
    </row>
    <row r="342" spans="1:4" x14ac:dyDescent="0.25">
      <c r="A342" s="15" t="s">
        <v>26</v>
      </c>
      <c r="B342" s="48" t="s">
        <v>159</v>
      </c>
      <c r="C342" s="64"/>
      <c r="D342" s="131">
        <f>D343</f>
        <v>950000</v>
      </c>
    </row>
    <row r="343" spans="1:4" x14ac:dyDescent="0.25">
      <c r="A343" s="57" t="s">
        <v>26</v>
      </c>
      <c r="B343" s="56" t="s">
        <v>160</v>
      </c>
      <c r="C343" s="64"/>
      <c r="D343" s="133">
        <f>D344</f>
        <v>950000</v>
      </c>
    </row>
    <row r="344" spans="1:4" x14ac:dyDescent="0.25">
      <c r="A344" s="6" t="s">
        <v>18</v>
      </c>
      <c r="B344" s="47" t="s">
        <v>160</v>
      </c>
      <c r="C344" s="44">
        <v>800</v>
      </c>
      <c r="D344" s="141">
        <f t="shared" ref="D344" si="93">D345</f>
        <v>950000</v>
      </c>
    </row>
    <row r="345" spans="1:4" x14ac:dyDescent="0.25">
      <c r="A345" s="6" t="s">
        <v>31</v>
      </c>
      <c r="B345" s="47" t="s">
        <v>160</v>
      </c>
      <c r="C345" s="44">
        <v>870</v>
      </c>
      <c r="D345" s="141">
        <f>'Расх. полностью прил 4 2016'!H70</f>
        <v>950000</v>
      </c>
    </row>
    <row r="346" spans="1:4" ht="23.4" x14ac:dyDescent="0.25">
      <c r="A346" s="15" t="s">
        <v>46</v>
      </c>
      <c r="B346" s="48" t="s">
        <v>371</v>
      </c>
      <c r="C346" s="63"/>
      <c r="D346" s="131">
        <f>D347</f>
        <v>1491601</v>
      </c>
    </row>
    <row r="347" spans="1:4" x14ac:dyDescent="0.25">
      <c r="A347" s="6" t="s">
        <v>230</v>
      </c>
      <c r="B347" s="52" t="s">
        <v>372</v>
      </c>
      <c r="C347" s="63"/>
      <c r="D347" s="133">
        <f>D348</f>
        <v>1491601</v>
      </c>
    </row>
    <row r="348" spans="1:4" ht="24" x14ac:dyDescent="0.25">
      <c r="A348" s="16" t="s">
        <v>48</v>
      </c>
      <c r="B348" s="47" t="s">
        <v>373</v>
      </c>
      <c r="C348" s="63"/>
      <c r="D348" s="133">
        <f>D349+D351</f>
        <v>1491601</v>
      </c>
    </row>
    <row r="349" spans="1:4" ht="48" x14ac:dyDescent="0.25">
      <c r="A349" s="2" t="s">
        <v>12</v>
      </c>
      <c r="B349" s="47" t="s">
        <v>373</v>
      </c>
      <c r="C349" s="47" t="s">
        <v>13</v>
      </c>
      <c r="D349" s="141">
        <f t="shared" ref="D349" si="94">D350</f>
        <v>1187973</v>
      </c>
    </row>
    <row r="350" spans="1:4" ht="24" x14ac:dyDescent="0.25">
      <c r="A350" s="2" t="s">
        <v>14</v>
      </c>
      <c r="B350" s="47" t="s">
        <v>373</v>
      </c>
      <c r="C350" s="47" t="s">
        <v>15</v>
      </c>
      <c r="D350" s="141">
        <f>'Расх. полностью прил 4 2016'!H142</f>
        <v>1187973</v>
      </c>
    </row>
    <row r="351" spans="1:4" ht="24" x14ac:dyDescent="0.25">
      <c r="A351" s="2" t="s">
        <v>25</v>
      </c>
      <c r="B351" s="47" t="s">
        <v>373</v>
      </c>
      <c r="C351" s="44">
        <v>200</v>
      </c>
      <c r="D351" s="141">
        <f t="shared" ref="D351" si="95">D352</f>
        <v>303628</v>
      </c>
    </row>
    <row r="352" spans="1:4" ht="24" x14ac:dyDescent="0.25">
      <c r="A352" s="2" t="s">
        <v>16</v>
      </c>
      <c r="B352" s="47" t="s">
        <v>373</v>
      </c>
      <c r="C352" s="44">
        <v>240</v>
      </c>
      <c r="D352" s="141">
        <f>'Расх. полностью прил 4 2016'!H144</f>
        <v>303628</v>
      </c>
    </row>
    <row r="355" spans="1:4" x14ac:dyDescent="0.25">
      <c r="A355" s="36"/>
      <c r="B355" s="36"/>
    </row>
    <row r="356" spans="1:4" x14ac:dyDescent="0.25">
      <c r="A356" s="36"/>
      <c r="B356" s="36"/>
    </row>
    <row r="357" spans="1:4" x14ac:dyDescent="0.25">
      <c r="A357" s="36"/>
      <c r="B357" s="36"/>
      <c r="C357" s="36"/>
      <c r="D357" s="36"/>
    </row>
    <row r="358" spans="1:4" x14ac:dyDescent="0.25">
      <c r="A358" s="36"/>
      <c r="B358" s="36"/>
      <c r="C358" s="36"/>
      <c r="D358" s="36"/>
    </row>
    <row r="359" spans="1:4" x14ac:dyDescent="0.25">
      <c r="A359" s="36"/>
      <c r="B359" s="36"/>
      <c r="C359" s="36"/>
      <c r="D359" s="36"/>
    </row>
    <row r="360" spans="1:4" x14ac:dyDescent="0.25">
      <c r="A360" s="36"/>
      <c r="B360" s="36"/>
      <c r="C360" s="36"/>
      <c r="D360" s="36"/>
    </row>
    <row r="361" spans="1:4" x14ac:dyDescent="0.25">
      <c r="A361" s="36"/>
      <c r="B361" s="36"/>
      <c r="C361" s="36"/>
      <c r="D361" s="36"/>
    </row>
    <row r="362" spans="1:4" x14ac:dyDescent="0.25">
      <c r="A362" s="36"/>
      <c r="B362" s="36"/>
      <c r="C362" s="36"/>
      <c r="D362" s="36"/>
    </row>
    <row r="363" spans="1:4" x14ac:dyDescent="0.25">
      <c r="A363" s="36"/>
      <c r="B363" s="36"/>
      <c r="C363" s="36"/>
      <c r="D363" s="36"/>
    </row>
    <row r="364" spans="1:4" x14ac:dyDescent="0.25">
      <c r="A364" s="36"/>
      <c r="B364" s="36"/>
      <c r="C364" s="36"/>
      <c r="D364" s="36"/>
    </row>
    <row r="365" spans="1:4" x14ac:dyDescent="0.25">
      <c r="A365" s="36"/>
      <c r="B365" s="36"/>
      <c r="C365" s="36"/>
      <c r="D365" s="36"/>
    </row>
    <row r="366" spans="1:4" x14ac:dyDescent="0.25">
      <c r="A366" s="36"/>
      <c r="B366" s="36"/>
      <c r="C366" s="36"/>
      <c r="D366" s="36"/>
    </row>
    <row r="367" spans="1:4" x14ac:dyDescent="0.25">
      <c r="A367" s="36"/>
      <c r="B367" s="36"/>
      <c r="C367" s="36"/>
      <c r="D367" s="36"/>
    </row>
    <row r="368" spans="1:4" x14ac:dyDescent="0.25">
      <c r="A368" s="36"/>
      <c r="B368" s="36"/>
      <c r="C368" s="36"/>
      <c r="D368" s="36"/>
    </row>
    <row r="369" spans="1:4" x14ac:dyDescent="0.25">
      <c r="A369" s="36"/>
      <c r="B369" s="36"/>
      <c r="C369" s="36"/>
      <c r="D369" s="36"/>
    </row>
    <row r="370" spans="1:4" x14ac:dyDescent="0.25">
      <c r="A370" s="36"/>
      <c r="B370" s="36"/>
      <c r="C370" s="36"/>
      <c r="D370" s="36"/>
    </row>
    <row r="371" spans="1:4" x14ac:dyDescent="0.25">
      <c r="A371" s="36"/>
      <c r="B371" s="36"/>
      <c r="C371" s="36"/>
      <c r="D371" s="36"/>
    </row>
    <row r="372" spans="1:4" x14ac:dyDescent="0.25">
      <c r="A372" s="36"/>
      <c r="B372" s="36"/>
      <c r="C372" s="36"/>
      <c r="D372" s="36"/>
    </row>
    <row r="373" spans="1:4" x14ac:dyDescent="0.25">
      <c r="A373" s="36"/>
      <c r="B373" s="36"/>
      <c r="C373" s="36"/>
      <c r="D373" s="36"/>
    </row>
    <row r="374" spans="1:4" x14ac:dyDescent="0.25">
      <c r="A374" s="36"/>
      <c r="B374" s="36"/>
      <c r="C374" s="36"/>
      <c r="D374" s="36"/>
    </row>
    <row r="375" spans="1:4" x14ac:dyDescent="0.25">
      <c r="A375" s="36"/>
      <c r="B375" s="36"/>
      <c r="C375" s="36"/>
      <c r="D375" s="36"/>
    </row>
    <row r="376" spans="1:4" x14ac:dyDescent="0.25">
      <c r="A376" s="36"/>
      <c r="B376" s="36"/>
      <c r="C376" s="36"/>
      <c r="D376" s="36"/>
    </row>
    <row r="377" spans="1:4" x14ac:dyDescent="0.25">
      <c r="A377" s="36"/>
      <c r="B377" s="36"/>
      <c r="C377" s="36"/>
      <c r="D377" s="36"/>
    </row>
    <row r="378" spans="1:4" x14ac:dyDescent="0.25">
      <c r="A378" s="36"/>
      <c r="B378" s="36"/>
      <c r="C378" s="36"/>
      <c r="D378" s="36"/>
    </row>
    <row r="379" spans="1:4" x14ac:dyDescent="0.25">
      <c r="A379" s="36"/>
      <c r="B379" s="36"/>
      <c r="C379" s="36"/>
      <c r="D379" s="36"/>
    </row>
    <row r="380" spans="1:4" x14ac:dyDescent="0.25">
      <c r="A380" s="36"/>
      <c r="B380" s="36"/>
      <c r="C380" s="36"/>
      <c r="D380" s="36"/>
    </row>
    <row r="381" spans="1:4" x14ac:dyDescent="0.25">
      <c r="A381" s="36"/>
      <c r="B381" s="36"/>
      <c r="C381" s="36"/>
      <c r="D381" s="36"/>
    </row>
    <row r="382" spans="1:4" x14ac:dyDescent="0.25">
      <c r="A382" s="36"/>
      <c r="B382" s="36"/>
      <c r="C382" s="36"/>
      <c r="D382" s="36"/>
    </row>
    <row r="383" spans="1:4" x14ac:dyDescent="0.25">
      <c r="A383" s="36"/>
      <c r="B383" s="36"/>
      <c r="C383" s="36"/>
      <c r="D383" s="36"/>
    </row>
    <row r="384" spans="1:4" x14ac:dyDescent="0.25">
      <c r="A384" s="36"/>
      <c r="B384" s="36"/>
      <c r="C384" s="36"/>
      <c r="D384" s="36"/>
    </row>
    <row r="385" spans="1:4" x14ac:dyDescent="0.25">
      <c r="A385" s="36"/>
      <c r="B385" s="36"/>
      <c r="C385" s="36"/>
      <c r="D385" s="36"/>
    </row>
    <row r="386" spans="1:4" x14ac:dyDescent="0.25">
      <c r="A386" s="36"/>
      <c r="B386" s="36"/>
      <c r="C386" s="36"/>
      <c r="D386" s="36"/>
    </row>
    <row r="387" spans="1:4" x14ac:dyDescent="0.25">
      <c r="A387" s="36"/>
      <c r="B387" s="36"/>
      <c r="C387" s="36"/>
      <c r="D387" s="36"/>
    </row>
    <row r="388" spans="1:4" x14ac:dyDescent="0.25">
      <c r="A388" s="36"/>
      <c r="B388" s="36"/>
      <c r="C388" s="36"/>
      <c r="D388" s="36"/>
    </row>
    <row r="389" spans="1:4" x14ac:dyDescent="0.25">
      <c r="A389" s="36"/>
      <c r="B389" s="36"/>
      <c r="C389" s="36"/>
      <c r="D389" s="36"/>
    </row>
    <row r="390" spans="1:4" x14ac:dyDescent="0.25">
      <c r="A390" s="36"/>
      <c r="B390" s="36"/>
      <c r="C390" s="36"/>
      <c r="D390" s="36"/>
    </row>
    <row r="391" spans="1:4" x14ac:dyDescent="0.25">
      <c r="A391" s="36"/>
      <c r="B391" s="36"/>
      <c r="C391" s="36"/>
      <c r="D391" s="36"/>
    </row>
    <row r="392" spans="1:4" x14ac:dyDescent="0.25">
      <c r="A392" s="36"/>
      <c r="B392" s="36"/>
      <c r="C392" s="36"/>
      <c r="D392" s="36"/>
    </row>
    <row r="393" spans="1:4" x14ac:dyDescent="0.25">
      <c r="A393" s="36"/>
      <c r="B393" s="36"/>
      <c r="C393" s="36"/>
      <c r="D393" s="36"/>
    </row>
    <row r="394" spans="1:4" x14ac:dyDescent="0.25">
      <c r="A394" s="36"/>
      <c r="B394" s="36"/>
      <c r="C394" s="36"/>
      <c r="D394" s="36"/>
    </row>
    <row r="395" spans="1:4" x14ac:dyDescent="0.25">
      <c r="A395" s="36"/>
      <c r="B395" s="36"/>
      <c r="C395" s="36"/>
      <c r="D395" s="36"/>
    </row>
    <row r="396" spans="1:4" x14ac:dyDescent="0.25">
      <c r="A396" s="36"/>
      <c r="B396" s="36"/>
      <c r="C396" s="36"/>
      <c r="D396" s="36"/>
    </row>
    <row r="397" spans="1:4" x14ac:dyDescent="0.25">
      <c r="A397" s="36"/>
      <c r="B397" s="36"/>
      <c r="C397" s="36"/>
      <c r="D397" s="36"/>
    </row>
    <row r="398" spans="1:4" x14ac:dyDescent="0.25">
      <c r="A398" s="36"/>
      <c r="B398" s="36"/>
      <c r="C398" s="36"/>
      <c r="D398" s="36"/>
    </row>
    <row r="399" spans="1:4" x14ac:dyDescent="0.25">
      <c r="A399" s="36"/>
      <c r="B399" s="36"/>
      <c r="C399" s="36"/>
      <c r="D399" s="36"/>
    </row>
    <row r="400" spans="1:4" x14ac:dyDescent="0.25">
      <c r="A400" s="36"/>
      <c r="B400" s="36"/>
      <c r="C400" s="36"/>
      <c r="D400" s="36"/>
    </row>
    <row r="401" spans="1:4" x14ac:dyDescent="0.25">
      <c r="A401" s="36"/>
      <c r="B401" s="36"/>
      <c r="C401" s="36"/>
      <c r="D401" s="36"/>
    </row>
    <row r="402" spans="1:4" x14ac:dyDescent="0.25">
      <c r="A402" s="36"/>
      <c r="B402" s="36"/>
      <c r="C402" s="36"/>
      <c r="D402" s="36"/>
    </row>
    <row r="403" spans="1:4" x14ac:dyDescent="0.25">
      <c r="A403" s="36"/>
      <c r="B403" s="36"/>
      <c r="C403" s="36"/>
      <c r="D403" s="36"/>
    </row>
    <row r="404" spans="1:4" x14ac:dyDescent="0.25">
      <c r="A404" s="36"/>
      <c r="B404" s="36"/>
      <c r="C404" s="36"/>
      <c r="D404" s="36"/>
    </row>
    <row r="405" spans="1:4" x14ac:dyDescent="0.25">
      <c r="A405" s="36"/>
      <c r="B405" s="36"/>
      <c r="C405" s="36"/>
      <c r="D405" s="36"/>
    </row>
    <row r="406" spans="1:4" x14ac:dyDescent="0.25">
      <c r="A406" s="36"/>
      <c r="B406" s="36"/>
      <c r="C406" s="36"/>
      <c r="D406" s="36"/>
    </row>
    <row r="407" spans="1:4" x14ac:dyDescent="0.25">
      <c r="A407" s="36"/>
      <c r="B407" s="36"/>
      <c r="C407" s="36"/>
      <c r="D407" s="36"/>
    </row>
    <row r="408" spans="1:4" x14ac:dyDescent="0.25">
      <c r="A408" s="36"/>
      <c r="B408" s="36"/>
      <c r="C408" s="36"/>
      <c r="D408" s="36"/>
    </row>
    <row r="409" spans="1:4" x14ac:dyDescent="0.25">
      <c r="A409" s="36"/>
      <c r="B409" s="36"/>
      <c r="C409" s="36"/>
      <c r="D409" s="36"/>
    </row>
    <row r="410" spans="1:4" x14ac:dyDescent="0.25">
      <c r="A410" s="36"/>
      <c r="B410" s="36"/>
      <c r="C410" s="36"/>
      <c r="D410" s="36"/>
    </row>
    <row r="411" spans="1:4" x14ac:dyDescent="0.25">
      <c r="A411" s="36"/>
      <c r="B411" s="36"/>
      <c r="C411" s="36"/>
      <c r="D411" s="36"/>
    </row>
    <row r="412" spans="1:4" x14ac:dyDescent="0.25">
      <c r="A412" s="36"/>
      <c r="B412" s="36"/>
      <c r="C412" s="36"/>
      <c r="D412" s="36"/>
    </row>
    <row r="413" spans="1:4" x14ac:dyDescent="0.25">
      <c r="A413" s="36"/>
      <c r="B413" s="36"/>
      <c r="C413" s="36"/>
      <c r="D413" s="36"/>
    </row>
    <row r="414" spans="1:4" x14ac:dyDescent="0.25">
      <c r="A414" s="36"/>
      <c r="B414" s="36"/>
      <c r="C414" s="36"/>
      <c r="D414" s="36"/>
    </row>
    <row r="415" spans="1:4" x14ac:dyDescent="0.25">
      <c r="A415" s="36"/>
      <c r="B415" s="36"/>
      <c r="C415" s="36"/>
      <c r="D415" s="36"/>
    </row>
    <row r="416" spans="1:4" x14ac:dyDescent="0.25">
      <c r="A416" s="36"/>
      <c r="B416" s="36"/>
      <c r="C416" s="36"/>
      <c r="D416" s="36"/>
    </row>
    <row r="417" spans="1:4" x14ac:dyDescent="0.25">
      <c r="A417" s="36"/>
      <c r="B417" s="36"/>
      <c r="C417" s="36"/>
      <c r="D417" s="36"/>
    </row>
    <row r="418" spans="1:4" x14ac:dyDescent="0.25">
      <c r="A418" s="36"/>
      <c r="B418" s="36"/>
      <c r="C418" s="36"/>
      <c r="D418" s="36"/>
    </row>
    <row r="419" spans="1:4" x14ac:dyDescent="0.25">
      <c r="A419" s="36"/>
      <c r="B419" s="36"/>
      <c r="C419" s="36"/>
      <c r="D419" s="36"/>
    </row>
    <row r="420" spans="1:4" x14ac:dyDescent="0.25">
      <c r="A420" s="36"/>
      <c r="B420" s="36"/>
      <c r="C420" s="36"/>
      <c r="D420" s="36"/>
    </row>
    <row r="421" spans="1:4" x14ac:dyDescent="0.25">
      <c r="A421" s="36"/>
      <c r="B421" s="36"/>
      <c r="C421" s="36"/>
      <c r="D421" s="36"/>
    </row>
    <row r="422" spans="1:4" x14ac:dyDescent="0.25">
      <c r="A422" s="36"/>
      <c r="B422" s="36"/>
      <c r="C422" s="36"/>
      <c r="D422" s="36"/>
    </row>
    <row r="423" spans="1:4" x14ac:dyDescent="0.25">
      <c r="A423" s="36"/>
      <c r="B423" s="36"/>
      <c r="C423" s="36"/>
      <c r="D423" s="36"/>
    </row>
    <row r="424" spans="1:4" x14ac:dyDescent="0.25">
      <c r="A424" s="36"/>
      <c r="B424" s="36"/>
      <c r="C424" s="36"/>
      <c r="D424" s="36"/>
    </row>
    <row r="425" spans="1:4" x14ac:dyDescent="0.25">
      <c r="A425" s="36"/>
      <c r="B425" s="36"/>
      <c r="C425" s="36"/>
      <c r="D425" s="36"/>
    </row>
    <row r="426" spans="1:4" x14ac:dyDescent="0.25">
      <c r="A426" s="36"/>
      <c r="B426" s="36"/>
      <c r="C426" s="36"/>
      <c r="D426" s="36"/>
    </row>
    <row r="427" spans="1:4" x14ac:dyDescent="0.25">
      <c r="A427" s="36"/>
      <c r="B427" s="36"/>
      <c r="C427" s="36"/>
      <c r="D427" s="36"/>
    </row>
    <row r="428" spans="1:4" x14ac:dyDescent="0.25">
      <c r="A428" s="36"/>
      <c r="B428" s="36"/>
      <c r="C428" s="36"/>
      <c r="D428" s="36"/>
    </row>
    <row r="429" spans="1:4" x14ac:dyDescent="0.25">
      <c r="A429" s="36"/>
      <c r="B429" s="36"/>
      <c r="C429" s="36"/>
      <c r="D429" s="36"/>
    </row>
    <row r="430" spans="1:4" x14ac:dyDescent="0.25">
      <c r="A430" s="36"/>
      <c r="B430" s="36"/>
      <c r="C430" s="36"/>
      <c r="D430" s="36"/>
    </row>
    <row r="431" spans="1:4" x14ac:dyDescent="0.25">
      <c r="A431" s="36"/>
      <c r="B431" s="36"/>
      <c r="C431" s="36"/>
      <c r="D431" s="36"/>
    </row>
    <row r="432" spans="1:4" x14ac:dyDescent="0.25">
      <c r="A432" s="36"/>
      <c r="B432" s="36"/>
      <c r="C432" s="36"/>
      <c r="D432" s="36"/>
    </row>
    <row r="433" spans="1:4" x14ac:dyDescent="0.25">
      <c r="A433" s="36"/>
      <c r="B433" s="36"/>
      <c r="C433" s="36"/>
      <c r="D433" s="36"/>
    </row>
    <row r="434" spans="1:4" x14ac:dyDescent="0.25">
      <c r="A434" s="36"/>
      <c r="B434" s="36"/>
      <c r="C434" s="36"/>
      <c r="D434" s="36"/>
    </row>
    <row r="435" spans="1:4" x14ac:dyDescent="0.25">
      <c r="A435" s="36"/>
      <c r="B435" s="36"/>
      <c r="C435" s="36"/>
      <c r="D435" s="36"/>
    </row>
    <row r="436" spans="1:4" x14ac:dyDescent="0.25">
      <c r="A436" s="36"/>
      <c r="B436" s="36"/>
      <c r="C436" s="36"/>
      <c r="D436" s="36"/>
    </row>
    <row r="437" spans="1:4" x14ac:dyDescent="0.25">
      <c r="A437" s="36"/>
      <c r="B437" s="36"/>
      <c r="C437" s="36"/>
      <c r="D437" s="36"/>
    </row>
    <row r="438" spans="1:4" x14ac:dyDescent="0.25">
      <c r="A438" s="36"/>
      <c r="B438" s="36"/>
      <c r="C438" s="36"/>
      <c r="D438" s="36"/>
    </row>
    <row r="439" spans="1:4" x14ac:dyDescent="0.25">
      <c r="A439" s="36"/>
      <c r="B439" s="36"/>
      <c r="C439" s="36"/>
      <c r="D439" s="36"/>
    </row>
    <row r="440" spans="1:4" x14ac:dyDescent="0.25">
      <c r="A440" s="36"/>
      <c r="B440" s="36"/>
      <c r="C440" s="36"/>
      <c r="D440" s="36"/>
    </row>
    <row r="441" spans="1:4" x14ac:dyDescent="0.25">
      <c r="A441" s="36"/>
      <c r="B441" s="36"/>
      <c r="C441" s="36"/>
      <c r="D441" s="36"/>
    </row>
    <row r="442" spans="1:4" x14ac:dyDescent="0.25">
      <c r="A442" s="36"/>
      <c r="B442" s="36"/>
      <c r="C442" s="36"/>
      <c r="D442" s="36"/>
    </row>
    <row r="443" spans="1:4" x14ac:dyDescent="0.25">
      <c r="A443" s="36"/>
      <c r="B443" s="36"/>
      <c r="C443" s="36"/>
      <c r="D443" s="36"/>
    </row>
    <row r="444" spans="1:4" x14ac:dyDescent="0.25">
      <c r="A444" s="36"/>
      <c r="B444" s="36"/>
      <c r="C444" s="36"/>
      <c r="D444" s="36"/>
    </row>
    <row r="445" spans="1:4" x14ac:dyDescent="0.25">
      <c r="A445" s="36"/>
      <c r="B445" s="36"/>
      <c r="C445" s="36"/>
      <c r="D445" s="36"/>
    </row>
    <row r="446" spans="1:4" x14ac:dyDescent="0.25">
      <c r="A446" s="36"/>
      <c r="B446" s="36"/>
      <c r="C446" s="36"/>
      <c r="D446" s="36"/>
    </row>
    <row r="447" spans="1:4" x14ac:dyDescent="0.25">
      <c r="A447" s="36"/>
      <c r="B447" s="36"/>
      <c r="C447" s="36"/>
      <c r="D447" s="36"/>
    </row>
    <row r="448" spans="1:4" x14ac:dyDescent="0.25">
      <c r="A448" s="36"/>
      <c r="B448" s="36"/>
      <c r="C448" s="36"/>
      <c r="D448" s="36"/>
    </row>
    <row r="449" spans="1:4" x14ac:dyDescent="0.25">
      <c r="A449" s="36"/>
      <c r="B449" s="36"/>
      <c r="C449" s="36"/>
      <c r="D449" s="36"/>
    </row>
    <row r="450" spans="1:4" x14ac:dyDescent="0.25">
      <c r="A450" s="36"/>
      <c r="B450" s="36"/>
      <c r="C450" s="36"/>
      <c r="D450" s="36"/>
    </row>
    <row r="451" spans="1:4" x14ac:dyDescent="0.25">
      <c r="A451" s="36"/>
      <c r="B451" s="36"/>
      <c r="C451" s="36"/>
      <c r="D451" s="36"/>
    </row>
    <row r="452" spans="1:4" x14ac:dyDescent="0.25">
      <c r="A452" s="36"/>
      <c r="B452" s="36"/>
      <c r="C452" s="36"/>
      <c r="D452" s="36"/>
    </row>
    <row r="453" spans="1:4" x14ac:dyDescent="0.25">
      <c r="A453" s="36"/>
      <c r="B453" s="36"/>
      <c r="C453" s="36"/>
      <c r="D453" s="36"/>
    </row>
    <row r="454" spans="1:4" x14ac:dyDescent="0.25">
      <c r="A454" s="36"/>
      <c r="B454" s="36"/>
      <c r="C454" s="36"/>
      <c r="D454" s="36"/>
    </row>
    <row r="455" spans="1:4" x14ac:dyDescent="0.25">
      <c r="A455" s="36"/>
      <c r="B455" s="36"/>
      <c r="C455" s="36"/>
      <c r="D455" s="36"/>
    </row>
    <row r="456" spans="1:4" x14ac:dyDescent="0.25">
      <c r="A456" s="36"/>
      <c r="B456" s="36"/>
      <c r="C456" s="36"/>
      <c r="D456" s="36"/>
    </row>
    <row r="457" spans="1:4" x14ac:dyDescent="0.25">
      <c r="A457" s="36"/>
      <c r="B457" s="36"/>
      <c r="C457" s="36"/>
      <c r="D457" s="36"/>
    </row>
    <row r="458" spans="1:4" x14ac:dyDescent="0.25">
      <c r="A458" s="36"/>
      <c r="B458" s="36"/>
      <c r="C458" s="36"/>
      <c r="D458" s="36"/>
    </row>
    <row r="459" spans="1:4" x14ac:dyDescent="0.25">
      <c r="A459" s="36"/>
      <c r="B459" s="36"/>
      <c r="C459" s="36"/>
      <c r="D459" s="36"/>
    </row>
    <row r="460" spans="1:4" x14ac:dyDescent="0.25">
      <c r="A460" s="36"/>
      <c r="B460" s="36"/>
      <c r="C460" s="36"/>
      <c r="D460" s="36"/>
    </row>
    <row r="461" spans="1:4" x14ac:dyDescent="0.25">
      <c r="A461" s="36"/>
      <c r="B461" s="36"/>
      <c r="C461" s="36"/>
      <c r="D461" s="36"/>
    </row>
    <row r="462" spans="1:4" x14ac:dyDescent="0.25">
      <c r="A462" s="36"/>
      <c r="B462" s="36"/>
      <c r="C462" s="36"/>
      <c r="D462" s="36"/>
    </row>
    <row r="463" spans="1:4" x14ac:dyDescent="0.25">
      <c r="A463" s="36"/>
      <c r="B463" s="36"/>
      <c r="C463" s="36"/>
      <c r="D463" s="36"/>
    </row>
    <row r="464" spans="1:4" x14ac:dyDescent="0.25">
      <c r="A464" s="36"/>
      <c r="B464" s="36"/>
      <c r="C464" s="36"/>
      <c r="D464" s="36"/>
    </row>
    <row r="465" spans="1:4" x14ac:dyDescent="0.25">
      <c r="A465" s="36"/>
      <c r="B465" s="36"/>
      <c r="C465" s="36"/>
      <c r="D465" s="36"/>
    </row>
    <row r="466" spans="1:4" x14ac:dyDescent="0.25">
      <c r="A466" s="36"/>
      <c r="B466" s="36"/>
      <c r="C466" s="36"/>
      <c r="D466" s="36"/>
    </row>
    <row r="467" spans="1:4" x14ac:dyDescent="0.25">
      <c r="A467" s="36"/>
      <c r="B467" s="36"/>
      <c r="C467" s="36"/>
      <c r="D467" s="36"/>
    </row>
    <row r="468" spans="1:4" x14ac:dyDescent="0.25">
      <c r="A468" s="36"/>
      <c r="B468" s="36"/>
      <c r="C468" s="36"/>
      <c r="D468" s="36"/>
    </row>
    <row r="469" spans="1:4" x14ac:dyDescent="0.25">
      <c r="A469" s="36"/>
      <c r="B469" s="36"/>
      <c r="C469" s="36"/>
      <c r="D469" s="36"/>
    </row>
    <row r="470" spans="1:4" x14ac:dyDescent="0.25">
      <c r="A470" s="36"/>
      <c r="B470" s="36"/>
      <c r="C470" s="36"/>
      <c r="D470" s="36"/>
    </row>
    <row r="471" spans="1:4" x14ac:dyDescent="0.25">
      <c r="A471" s="36"/>
      <c r="B471" s="36"/>
      <c r="C471" s="36"/>
      <c r="D471" s="36"/>
    </row>
    <row r="472" spans="1:4" x14ac:dyDescent="0.25">
      <c r="A472" s="36"/>
      <c r="B472" s="36"/>
      <c r="C472" s="36"/>
      <c r="D472" s="36"/>
    </row>
    <row r="473" spans="1:4" x14ac:dyDescent="0.25">
      <c r="A473" s="36"/>
      <c r="B473" s="36"/>
      <c r="C473" s="36"/>
      <c r="D473" s="36"/>
    </row>
    <row r="474" spans="1:4" x14ac:dyDescent="0.25">
      <c r="A474" s="36"/>
      <c r="B474" s="36"/>
      <c r="C474" s="36"/>
      <c r="D474" s="36"/>
    </row>
    <row r="475" spans="1:4" x14ac:dyDescent="0.25">
      <c r="A475" s="36"/>
      <c r="B475" s="36"/>
      <c r="C475" s="36"/>
      <c r="D475" s="36"/>
    </row>
    <row r="476" spans="1:4" x14ac:dyDescent="0.25">
      <c r="A476" s="36"/>
      <c r="B476" s="36"/>
      <c r="C476" s="36"/>
      <c r="D476" s="36"/>
    </row>
    <row r="477" spans="1:4" x14ac:dyDescent="0.25">
      <c r="A477" s="36"/>
      <c r="B477" s="36"/>
      <c r="C477" s="36"/>
      <c r="D477" s="36"/>
    </row>
    <row r="478" spans="1:4" x14ac:dyDescent="0.25">
      <c r="A478" s="36"/>
      <c r="B478" s="36"/>
      <c r="C478" s="36"/>
      <c r="D478" s="36"/>
    </row>
    <row r="479" spans="1:4" x14ac:dyDescent="0.25">
      <c r="A479" s="36"/>
      <c r="B479" s="36"/>
      <c r="C479" s="36"/>
      <c r="D479" s="36"/>
    </row>
    <row r="480" spans="1:4" x14ac:dyDescent="0.25">
      <c r="A480" s="36"/>
      <c r="B480" s="36"/>
      <c r="C480" s="36"/>
      <c r="D480" s="36"/>
    </row>
    <row r="481" spans="1:4" x14ac:dyDescent="0.25">
      <c r="A481" s="36"/>
      <c r="B481" s="36"/>
      <c r="C481" s="36"/>
      <c r="D481" s="36"/>
    </row>
    <row r="482" spans="1:4" x14ac:dyDescent="0.25">
      <c r="A482" s="36"/>
      <c r="B482" s="36"/>
      <c r="C482" s="36"/>
      <c r="D482" s="36"/>
    </row>
    <row r="483" spans="1:4" x14ac:dyDescent="0.25">
      <c r="A483" s="36"/>
      <c r="B483" s="36"/>
      <c r="C483" s="36"/>
      <c r="D483" s="36"/>
    </row>
    <row r="484" spans="1:4" x14ac:dyDescent="0.25">
      <c r="A484" s="36"/>
      <c r="B484" s="36"/>
      <c r="C484" s="36"/>
      <c r="D484" s="36"/>
    </row>
    <row r="485" spans="1:4" x14ac:dyDescent="0.25">
      <c r="A485" s="36"/>
      <c r="B485" s="36"/>
      <c r="C485" s="36"/>
      <c r="D485" s="36"/>
    </row>
    <row r="486" spans="1:4" x14ac:dyDescent="0.25">
      <c r="A486" s="36"/>
      <c r="B486" s="36"/>
      <c r="C486" s="36"/>
      <c r="D486" s="36"/>
    </row>
    <row r="487" spans="1:4" x14ac:dyDescent="0.25">
      <c r="A487" s="36"/>
      <c r="B487" s="36"/>
      <c r="C487" s="36"/>
      <c r="D487" s="36"/>
    </row>
    <row r="488" spans="1:4" x14ac:dyDescent="0.25">
      <c r="A488" s="36"/>
      <c r="B488" s="36"/>
      <c r="C488" s="36"/>
      <c r="D488" s="36"/>
    </row>
    <row r="489" spans="1:4" x14ac:dyDescent="0.25">
      <c r="A489" s="36"/>
      <c r="B489" s="36"/>
      <c r="C489" s="36"/>
      <c r="D489" s="36"/>
    </row>
    <row r="490" spans="1:4" x14ac:dyDescent="0.25">
      <c r="A490" s="36"/>
      <c r="B490" s="36"/>
      <c r="C490" s="36"/>
      <c r="D490" s="36"/>
    </row>
    <row r="491" spans="1:4" x14ac:dyDescent="0.25">
      <c r="A491" s="36"/>
      <c r="B491" s="36"/>
      <c r="C491" s="36"/>
      <c r="D491" s="36"/>
    </row>
    <row r="492" spans="1:4" x14ac:dyDescent="0.25">
      <c r="A492" s="36"/>
      <c r="B492" s="36"/>
      <c r="C492" s="36"/>
      <c r="D492" s="36"/>
    </row>
    <row r="493" spans="1:4" x14ac:dyDescent="0.25">
      <c r="A493" s="36"/>
      <c r="B493" s="36"/>
      <c r="C493" s="36"/>
      <c r="D493" s="36"/>
    </row>
    <row r="494" spans="1:4" x14ac:dyDescent="0.25">
      <c r="A494" s="36"/>
      <c r="B494" s="36"/>
      <c r="C494" s="36"/>
      <c r="D494" s="36"/>
    </row>
    <row r="495" spans="1:4" x14ac:dyDescent="0.25">
      <c r="A495" s="36"/>
      <c r="B495" s="36"/>
      <c r="C495" s="36"/>
      <c r="D495" s="36"/>
    </row>
    <row r="496" spans="1:4" x14ac:dyDescent="0.25">
      <c r="A496" s="36"/>
      <c r="B496" s="36"/>
      <c r="C496" s="36"/>
      <c r="D496" s="36"/>
    </row>
    <row r="497" spans="1:4" x14ac:dyDescent="0.25">
      <c r="A497" s="36"/>
      <c r="B497" s="36"/>
      <c r="C497" s="36"/>
      <c r="D497" s="36"/>
    </row>
    <row r="498" spans="1:4" x14ac:dyDescent="0.25">
      <c r="A498" s="36"/>
      <c r="B498" s="36"/>
      <c r="C498" s="36"/>
      <c r="D498" s="36"/>
    </row>
    <row r="499" spans="1:4" x14ac:dyDescent="0.25">
      <c r="A499" s="36"/>
      <c r="B499" s="36"/>
      <c r="C499" s="36"/>
      <c r="D499" s="36"/>
    </row>
    <row r="500" spans="1:4" x14ac:dyDescent="0.25">
      <c r="A500" s="36"/>
      <c r="B500" s="36"/>
      <c r="C500" s="36"/>
      <c r="D500" s="36"/>
    </row>
    <row r="501" spans="1:4" x14ac:dyDescent="0.25">
      <c r="A501" s="36"/>
      <c r="B501" s="36"/>
      <c r="C501" s="36"/>
      <c r="D501" s="36"/>
    </row>
    <row r="502" spans="1:4" x14ac:dyDescent="0.25">
      <c r="A502" s="36"/>
      <c r="B502" s="36"/>
      <c r="C502" s="36"/>
      <c r="D502" s="36"/>
    </row>
    <row r="503" spans="1:4" x14ac:dyDescent="0.25">
      <c r="A503" s="36"/>
      <c r="B503" s="36"/>
      <c r="C503" s="36"/>
      <c r="D503" s="36"/>
    </row>
    <row r="504" spans="1:4" x14ac:dyDescent="0.25">
      <c r="A504" s="36"/>
      <c r="B504" s="36"/>
      <c r="C504" s="36"/>
      <c r="D504" s="36"/>
    </row>
    <row r="505" spans="1:4" x14ac:dyDescent="0.25">
      <c r="A505" s="36"/>
      <c r="B505" s="36"/>
      <c r="C505" s="36"/>
      <c r="D505" s="36"/>
    </row>
    <row r="506" spans="1:4" x14ac:dyDescent="0.25">
      <c r="A506" s="36"/>
      <c r="B506" s="36"/>
      <c r="C506" s="36"/>
      <c r="D506" s="36"/>
    </row>
    <row r="507" spans="1:4" x14ac:dyDescent="0.25">
      <c r="A507" s="36"/>
      <c r="B507" s="36"/>
      <c r="C507" s="36"/>
      <c r="D507" s="36"/>
    </row>
    <row r="508" spans="1:4" x14ac:dyDescent="0.25">
      <c r="A508" s="36"/>
      <c r="B508" s="36"/>
      <c r="C508" s="36"/>
      <c r="D508" s="36"/>
    </row>
    <row r="509" spans="1:4" x14ac:dyDescent="0.25">
      <c r="A509" s="36"/>
      <c r="B509" s="36"/>
      <c r="C509" s="36"/>
      <c r="D509" s="36"/>
    </row>
    <row r="510" spans="1:4" x14ac:dyDescent="0.25">
      <c r="A510" s="36"/>
      <c r="B510" s="36"/>
      <c r="C510" s="36"/>
      <c r="D510" s="36"/>
    </row>
    <row r="511" spans="1:4" x14ac:dyDescent="0.25">
      <c r="A511" s="36"/>
      <c r="B511" s="36"/>
      <c r="C511" s="36"/>
      <c r="D511" s="36"/>
    </row>
    <row r="512" spans="1:4" x14ac:dyDescent="0.25">
      <c r="A512" s="36"/>
      <c r="B512" s="36"/>
      <c r="C512" s="36"/>
      <c r="D512" s="36"/>
    </row>
    <row r="513" spans="1:4" x14ac:dyDescent="0.25">
      <c r="A513" s="36"/>
      <c r="B513" s="36"/>
      <c r="C513" s="36"/>
      <c r="D513" s="36"/>
    </row>
    <row r="514" spans="1:4" x14ac:dyDescent="0.25">
      <c r="A514" s="36"/>
      <c r="B514" s="36"/>
      <c r="C514" s="36"/>
      <c r="D514" s="36"/>
    </row>
    <row r="515" spans="1:4" x14ac:dyDescent="0.25">
      <c r="A515" s="36"/>
      <c r="B515" s="36"/>
      <c r="C515" s="36"/>
      <c r="D515" s="36"/>
    </row>
    <row r="516" spans="1:4" x14ac:dyDescent="0.25">
      <c r="A516" s="36"/>
      <c r="B516" s="36"/>
      <c r="C516" s="36"/>
      <c r="D516" s="36"/>
    </row>
    <row r="517" spans="1:4" x14ac:dyDescent="0.25">
      <c r="A517" s="36"/>
      <c r="B517" s="36"/>
      <c r="C517" s="36"/>
      <c r="D517" s="36"/>
    </row>
    <row r="518" spans="1:4" x14ac:dyDescent="0.25">
      <c r="A518" s="36"/>
      <c r="B518" s="36"/>
      <c r="C518" s="36"/>
      <c r="D518" s="36"/>
    </row>
    <row r="519" spans="1:4" x14ac:dyDescent="0.25">
      <c r="A519" s="36"/>
      <c r="B519" s="36"/>
      <c r="C519" s="36"/>
      <c r="D519" s="36"/>
    </row>
    <row r="520" spans="1:4" x14ac:dyDescent="0.25">
      <c r="A520" s="36"/>
      <c r="B520" s="36"/>
      <c r="C520" s="36"/>
      <c r="D520" s="36"/>
    </row>
    <row r="521" spans="1:4" x14ac:dyDescent="0.25">
      <c r="A521" s="36"/>
      <c r="B521" s="36"/>
      <c r="C521" s="36"/>
      <c r="D521" s="36"/>
    </row>
    <row r="522" spans="1:4" x14ac:dyDescent="0.25">
      <c r="A522" s="36"/>
      <c r="B522" s="36"/>
      <c r="C522" s="36"/>
      <c r="D522" s="36"/>
    </row>
    <row r="523" spans="1:4" x14ac:dyDescent="0.25">
      <c r="A523" s="36"/>
      <c r="B523" s="36"/>
      <c r="C523" s="36"/>
      <c r="D523" s="36"/>
    </row>
    <row r="524" spans="1:4" x14ac:dyDescent="0.25">
      <c r="A524" s="36"/>
      <c r="B524" s="36"/>
      <c r="C524" s="36"/>
      <c r="D524" s="36"/>
    </row>
    <row r="525" spans="1:4" x14ac:dyDescent="0.25">
      <c r="A525" s="36"/>
      <c r="B525" s="36"/>
      <c r="C525" s="36"/>
      <c r="D525" s="36"/>
    </row>
    <row r="526" spans="1:4" x14ac:dyDescent="0.25">
      <c r="A526" s="36"/>
      <c r="B526" s="36"/>
      <c r="C526" s="36"/>
      <c r="D526" s="36"/>
    </row>
    <row r="527" spans="1:4" x14ac:dyDescent="0.25">
      <c r="A527" s="36"/>
      <c r="B527" s="36"/>
      <c r="C527" s="36"/>
      <c r="D527" s="36"/>
    </row>
    <row r="528" spans="1:4" x14ac:dyDescent="0.25">
      <c r="A528" s="36"/>
      <c r="B528" s="36"/>
      <c r="C528" s="36"/>
      <c r="D528" s="36"/>
    </row>
    <row r="529" spans="1:4" x14ac:dyDescent="0.25">
      <c r="A529" s="36"/>
      <c r="B529" s="36"/>
      <c r="C529" s="36"/>
      <c r="D529" s="36"/>
    </row>
    <row r="530" spans="1:4" x14ac:dyDescent="0.25">
      <c r="A530" s="36"/>
      <c r="B530" s="36"/>
      <c r="C530" s="36"/>
      <c r="D530" s="36"/>
    </row>
    <row r="531" spans="1:4" x14ac:dyDescent="0.25">
      <c r="A531" s="36"/>
      <c r="B531" s="36"/>
      <c r="C531" s="36"/>
      <c r="D531" s="36"/>
    </row>
    <row r="532" spans="1:4" x14ac:dyDescent="0.25">
      <c r="A532" s="36"/>
      <c r="B532" s="36"/>
      <c r="C532" s="36"/>
      <c r="D532" s="36"/>
    </row>
    <row r="533" spans="1:4" x14ac:dyDescent="0.25">
      <c r="A533" s="36"/>
      <c r="B533" s="36"/>
      <c r="C533" s="36"/>
      <c r="D533" s="36"/>
    </row>
    <row r="534" spans="1:4" x14ac:dyDescent="0.25">
      <c r="A534" s="36"/>
      <c r="B534" s="36"/>
      <c r="C534" s="36"/>
      <c r="D534" s="36"/>
    </row>
    <row r="535" spans="1:4" x14ac:dyDescent="0.25">
      <c r="A535" s="36"/>
      <c r="B535" s="36"/>
      <c r="C535" s="36"/>
      <c r="D535" s="36"/>
    </row>
    <row r="536" spans="1:4" x14ac:dyDescent="0.25">
      <c r="A536" s="36"/>
      <c r="B536" s="36"/>
      <c r="C536" s="36"/>
      <c r="D536" s="36"/>
    </row>
    <row r="537" spans="1:4" x14ac:dyDescent="0.25">
      <c r="A537" s="36"/>
      <c r="B537" s="36"/>
      <c r="C537" s="36"/>
      <c r="D537" s="36"/>
    </row>
    <row r="538" spans="1:4" x14ac:dyDescent="0.25">
      <c r="A538" s="36"/>
      <c r="B538" s="36"/>
      <c r="C538" s="36"/>
      <c r="D538" s="36"/>
    </row>
    <row r="539" spans="1:4" x14ac:dyDescent="0.25">
      <c r="A539" s="36"/>
      <c r="B539" s="36"/>
      <c r="C539" s="36"/>
      <c r="D539" s="36"/>
    </row>
    <row r="540" spans="1:4" x14ac:dyDescent="0.25">
      <c r="A540" s="36"/>
      <c r="B540" s="36"/>
      <c r="C540" s="36"/>
      <c r="D540" s="36"/>
    </row>
    <row r="541" spans="1:4" x14ac:dyDescent="0.25">
      <c r="A541" s="36"/>
      <c r="B541" s="36"/>
      <c r="C541" s="36"/>
      <c r="D541" s="36"/>
    </row>
    <row r="542" spans="1:4" x14ac:dyDescent="0.25">
      <c r="A542" s="36"/>
      <c r="B542" s="36"/>
      <c r="C542" s="36"/>
      <c r="D542" s="36"/>
    </row>
    <row r="543" spans="1:4" x14ac:dyDescent="0.25">
      <c r="A543" s="36"/>
      <c r="B543" s="36"/>
      <c r="C543" s="36"/>
      <c r="D543" s="36"/>
    </row>
    <row r="544" spans="1:4" x14ac:dyDescent="0.25">
      <c r="A544" s="36"/>
      <c r="B544" s="36"/>
      <c r="C544" s="36"/>
      <c r="D544" s="36"/>
    </row>
    <row r="545" spans="1:4" x14ac:dyDescent="0.25">
      <c r="A545" s="36"/>
      <c r="B545" s="36"/>
      <c r="C545" s="36"/>
      <c r="D545" s="36"/>
    </row>
    <row r="546" spans="1:4" x14ac:dyDescent="0.25">
      <c r="A546" s="36"/>
      <c r="B546" s="36"/>
      <c r="C546" s="36"/>
      <c r="D546" s="36"/>
    </row>
    <row r="547" spans="1:4" x14ac:dyDescent="0.25">
      <c r="A547" s="36"/>
      <c r="B547" s="36"/>
      <c r="C547" s="36"/>
      <c r="D547" s="36"/>
    </row>
    <row r="548" spans="1:4" x14ac:dyDescent="0.25">
      <c r="A548" s="36"/>
      <c r="B548" s="36"/>
      <c r="C548" s="36"/>
      <c r="D548" s="36"/>
    </row>
    <row r="549" spans="1:4" x14ac:dyDescent="0.25">
      <c r="A549" s="36"/>
      <c r="B549" s="36"/>
      <c r="C549" s="36"/>
      <c r="D549" s="36"/>
    </row>
    <row r="550" spans="1:4" x14ac:dyDescent="0.25">
      <c r="A550" s="36"/>
      <c r="B550" s="36"/>
      <c r="C550" s="36"/>
      <c r="D550" s="36"/>
    </row>
    <row r="551" spans="1:4" x14ac:dyDescent="0.25">
      <c r="A551" s="36"/>
      <c r="B551" s="36"/>
      <c r="C551" s="36"/>
      <c r="D551" s="36"/>
    </row>
    <row r="552" spans="1:4" x14ac:dyDescent="0.25">
      <c r="A552" s="36"/>
      <c r="B552" s="36"/>
      <c r="C552" s="36"/>
      <c r="D552" s="36"/>
    </row>
    <row r="553" spans="1:4" x14ac:dyDescent="0.25">
      <c r="A553" s="36"/>
      <c r="B553" s="36"/>
      <c r="C553" s="36"/>
      <c r="D553" s="36"/>
    </row>
    <row r="554" spans="1:4" x14ac:dyDescent="0.25">
      <c r="A554" s="36"/>
      <c r="B554" s="36"/>
      <c r="C554" s="36"/>
      <c r="D554" s="36"/>
    </row>
    <row r="555" spans="1:4" x14ac:dyDescent="0.25">
      <c r="A555" s="36"/>
      <c r="B555" s="36"/>
      <c r="C555" s="36"/>
      <c r="D555" s="36"/>
    </row>
    <row r="556" spans="1:4" x14ac:dyDescent="0.25">
      <c r="A556" s="36"/>
      <c r="B556" s="36"/>
      <c r="C556" s="36"/>
      <c r="D556" s="36"/>
    </row>
    <row r="557" spans="1:4" x14ac:dyDescent="0.25">
      <c r="A557" s="36"/>
      <c r="B557" s="36"/>
      <c r="C557" s="36"/>
      <c r="D557" s="36"/>
    </row>
    <row r="558" spans="1:4" x14ac:dyDescent="0.25">
      <c r="A558" s="36"/>
      <c r="B558" s="36"/>
      <c r="C558" s="36"/>
      <c r="D558" s="36"/>
    </row>
    <row r="559" spans="1:4" x14ac:dyDescent="0.25">
      <c r="A559" s="36"/>
      <c r="B559" s="36"/>
      <c r="C559" s="36"/>
      <c r="D559" s="36"/>
    </row>
    <row r="560" spans="1:4" x14ac:dyDescent="0.25">
      <c r="A560" s="36"/>
      <c r="B560" s="36"/>
      <c r="C560" s="36"/>
      <c r="D560" s="36"/>
    </row>
    <row r="561" spans="1:4" x14ac:dyDescent="0.25">
      <c r="A561" s="36"/>
      <c r="B561" s="36"/>
      <c r="C561" s="36"/>
      <c r="D561" s="36"/>
    </row>
    <row r="562" spans="1:4" x14ac:dyDescent="0.25">
      <c r="A562" s="36"/>
      <c r="B562" s="36"/>
      <c r="C562" s="36"/>
      <c r="D562" s="36"/>
    </row>
    <row r="563" spans="1:4" x14ac:dyDescent="0.25">
      <c r="A563" s="36"/>
      <c r="B563" s="36"/>
      <c r="C563" s="36"/>
      <c r="D563" s="36"/>
    </row>
    <row r="564" spans="1:4" x14ac:dyDescent="0.25">
      <c r="A564" s="36"/>
      <c r="B564" s="36"/>
      <c r="C564" s="36"/>
      <c r="D564" s="36"/>
    </row>
    <row r="565" spans="1:4" x14ac:dyDescent="0.25">
      <c r="A565" s="36"/>
      <c r="B565" s="36"/>
      <c r="C565" s="36"/>
      <c r="D565" s="36"/>
    </row>
    <row r="566" spans="1:4" x14ac:dyDescent="0.25">
      <c r="A566" s="36"/>
      <c r="B566" s="36"/>
      <c r="C566" s="36"/>
      <c r="D566" s="36"/>
    </row>
    <row r="567" spans="1:4" x14ac:dyDescent="0.25">
      <c r="A567" s="36"/>
      <c r="B567" s="36"/>
      <c r="C567" s="36"/>
      <c r="D567" s="36"/>
    </row>
    <row r="568" spans="1:4" x14ac:dyDescent="0.25">
      <c r="A568" s="36"/>
      <c r="B568" s="36"/>
      <c r="C568" s="36"/>
      <c r="D568" s="36"/>
    </row>
    <row r="569" spans="1:4" x14ac:dyDescent="0.25">
      <c r="A569" s="36"/>
      <c r="B569" s="36"/>
      <c r="C569" s="36"/>
      <c r="D569" s="36"/>
    </row>
    <row r="570" spans="1:4" x14ac:dyDescent="0.25">
      <c r="A570" s="36"/>
      <c r="B570" s="36"/>
      <c r="C570" s="36"/>
      <c r="D570" s="36"/>
    </row>
    <row r="571" spans="1:4" x14ac:dyDescent="0.25">
      <c r="A571" s="36"/>
      <c r="B571" s="36"/>
      <c r="C571" s="36"/>
      <c r="D571" s="36"/>
    </row>
    <row r="572" spans="1:4" x14ac:dyDescent="0.25">
      <c r="A572" s="36"/>
      <c r="B572" s="36"/>
      <c r="C572" s="36"/>
      <c r="D572" s="36"/>
    </row>
    <row r="573" spans="1:4" x14ac:dyDescent="0.25">
      <c r="A573" s="36"/>
      <c r="B573" s="36"/>
      <c r="C573" s="36"/>
      <c r="D573" s="36"/>
    </row>
    <row r="574" spans="1:4" x14ac:dyDescent="0.25">
      <c r="A574" s="36"/>
      <c r="B574" s="36"/>
      <c r="C574" s="36"/>
      <c r="D574" s="36"/>
    </row>
    <row r="575" spans="1:4" x14ac:dyDescent="0.25">
      <c r="A575" s="36"/>
      <c r="B575" s="36"/>
      <c r="C575" s="36"/>
      <c r="D575" s="36"/>
    </row>
    <row r="576" spans="1:4" x14ac:dyDescent="0.25">
      <c r="A576" s="36"/>
      <c r="B576" s="36"/>
      <c r="C576" s="36"/>
      <c r="D576" s="36"/>
    </row>
    <row r="577" spans="1:4" x14ac:dyDescent="0.25">
      <c r="A577" s="36"/>
      <c r="B577" s="36"/>
      <c r="C577" s="36"/>
      <c r="D577" s="36"/>
    </row>
    <row r="578" spans="1:4" x14ac:dyDescent="0.25">
      <c r="A578" s="36"/>
      <c r="B578" s="36"/>
      <c r="C578" s="36"/>
      <c r="D578" s="36"/>
    </row>
    <row r="579" spans="1:4" x14ac:dyDescent="0.25">
      <c r="A579" s="36"/>
      <c r="B579" s="36"/>
      <c r="C579" s="36"/>
      <c r="D579" s="36"/>
    </row>
    <row r="580" spans="1:4" x14ac:dyDescent="0.25">
      <c r="A580" s="36"/>
      <c r="B580" s="36"/>
      <c r="C580" s="36"/>
      <c r="D580" s="36"/>
    </row>
    <row r="581" spans="1:4" x14ac:dyDescent="0.25">
      <c r="A581" s="36"/>
      <c r="B581" s="36"/>
      <c r="C581" s="36"/>
      <c r="D581" s="36"/>
    </row>
    <row r="582" spans="1:4" x14ac:dyDescent="0.25">
      <c r="A582" s="36"/>
      <c r="B582" s="36"/>
      <c r="C582" s="36"/>
      <c r="D582" s="36"/>
    </row>
    <row r="583" spans="1:4" x14ac:dyDescent="0.25">
      <c r="A583" s="36"/>
      <c r="B583" s="36"/>
      <c r="C583" s="36"/>
      <c r="D583" s="36"/>
    </row>
    <row r="584" spans="1:4" x14ac:dyDescent="0.25">
      <c r="A584" s="36"/>
      <c r="B584" s="36"/>
      <c r="C584" s="36"/>
      <c r="D584" s="36"/>
    </row>
    <row r="585" spans="1:4" x14ac:dyDescent="0.25">
      <c r="A585" s="36"/>
      <c r="B585" s="36"/>
      <c r="C585" s="36"/>
      <c r="D585" s="36"/>
    </row>
    <row r="586" spans="1:4" x14ac:dyDescent="0.25">
      <c r="A586" s="36"/>
      <c r="B586" s="36"/>
      <c r="C586" s="36"/>
      <c r="D586" s="36"/>
    </row>
    <row r="587" spans="1:4" x14ac:dyDescent="0.25">
      <c r="A587" s="36"/>
      <c r="B587" s="36"/>
      <c r="C587" s="36"/>
      <c r="D587" s="36"/>
    </row>
    <row r="588" spans="1:4" x14ac:dyDescent="0.25">
      <c r="A588" s="36"/>
      <c r="B588" s="36"/>
      <c r="C588" s="36"/>
      <c r="D588" s="36"/>
    </row>
    <row r="589" spans="1:4" x14ac:dyDescent="0.25">
      <c r="A589" s="36"/>
      <c r="B589" s="36"/>
      <c r="C589" s="36"/>
      <c r="D589" s="36"/>
    </row>
    <row r="590" spans="1:4" x14ac:dyDescent="0.25">
      <c r="A590" s="36"/>
      <c r="B590" s="36"/>
      <c r="C590" s="36"/>
      <c r="D590" s="36"/>
    </row>
    <row r="591" spans="1:4" x14ac:dyDescent="0.25">
      <c r="A591" s="36"/>
      <c r="B591" s="36"/>
      <c r="C591" s="36"/>
      <c r="D591" s="36"/>
    </row>
    <row r="592" spans="1:4" x14ac:dyDescent="0.25">
      <c r="A592" s="36"/>
      <c r="B592" s="36"/>
      <c r="C592" s="36"/>
      <c r="D592" s="36"/>
    </row>
    <row r="593" spans="1:4" x14ac:dyDescent="0.25">
      <c r="A593" s="36"/>
      <c r="B593" s="36"/>
      <c r="C593" s="36"/>
      <c r="D593" s="36"/>
    </row>
    <row r="594" spans="1:4" x14ac:dyDescent="0.25">
      <c r="A594" s="36"/>
      <c r="B594" s="36"/>
      <c r="C594" s="36"/>
      <c r="D594" s="36"/>
    </row>
    <row r="595" spans="1:4" x14ac:dyDescent="0.25">
      <c r="A595" s="36"/>
      <c r="B595" s="36"/>
      <c r="C595" s="36"/>
      <c r="D595" s="36"/>
    </row>
    <row r="596" spans="1:4" x14ac:dyDescent="0.25">
      <c r="A596" s="36"/>
      <c r="B596" s="36"/>
      <c r="C596" s="36"/>
      <c r="D596" s="36"/>
    </row>
    <row r="597" spans="1:4" x14ac:dyDescent="0.25">
      <c r="A597" s="36"/>
      <c r="B597" s="36"/>
      <c r="C597" s="36"/>
      <c r="D597" s="36"/>
    </row>
    <row r="598" spans="1:4" x14ac:dyDescent="0.25">
      <c r="A598" s="36"/>
      <c r="B598" s="36"/>
      <c r="C598" s="36"/>
      <c r="D598" s="36"/>
    </row>
    <row r="599" spans="1:4" x14ac:dyDescent="0.25">
      <c r="A599" s="36"/>
      <c r="B599" s="36"/>
      <c r="C599" s="36"/>
      <c r="D599" s="36"/>
    </row>
    <row r="600" spans="1:4" x14ac:dyDescent="0.25">
      <c r="A600" s="36"/>
      <c r="B600" s="36"/>
      <c r="C600" s="36"/>
      <c r="D600" s="36"/>
    </row>
    <row r="601" spans="1:4" x14ac:dyDescent="0.25">
      <c r="A601" s="36"/>
      <c r="B601" s="36"/>
      <c r="C601" s="36"/>
      <c r="D601" s="36"/>
    </row>
    <row r="602" spans="1:4" x14ac:dyDescent="0.25">
      <c r="A602" s="36"/>
      <c r="B602" s="36"/>
      <c r="C602" s="36"/>
      <c r="D602" s="36"/>
    </row>
    <row r="603" spans="1:4" x14ac:dyDescent="0.25">
      <c r="A603" s="36"/>
      <c r="B603" s="36"/>
      <c r="C603" s="36"/>
      <c r="D603" s="36"/>
    </row>
    <row r="604" spans="1:4" x14ac:dyDescent="0.25">
      <c r="A604" s="36"/>
      <c r="B604" s="36"/>
      <c r="C604" s="36"/>
      <c r="D604" s="36"/>
    </row>
    <row r="605" spans="1:4" x14ac:dyDescent="0.25">
      <c r="A605" s="36"/>
      <c r="B605" s="36"/>
      <c r="C605" s="36"/>
      <c r="D605" s="36"/>
    </row>
    <row r="606" spans="1:4" x14ac:dyDescent="0.25">
      <c r="A606" s="36"/>
      <c r="B606" s="36"/>
      <c r="C606" s="36"/>
      <c r="D606" s="36"/>
    </row>
    <row r="607" spans="1:4" x14ac:dyDescent="0.25">
      <c r="A607" s="36"/>
      <c r="B607" s="36"/>
      <c r="C607" s="36"/>
      <c r="D607" s="36"/>
    </row>
    <row r="608" spans="1:4" x14ac:dyDescent="0.25">
      <c r="A608" s="36"/>
      <c r="B608" s="36"/>
      <c r="C608" s="36"/>
      <c r="D608" s="36"/>
    </row>
    <row r="609" spans="1:4" x14ac:dyDescent="0.25">
      <c r="A609" s="36"/>
      <c r="B609" s="36"/>
      <c r="C609" s="36"/>
      <c r="D609" s="36"/>
    </row>
    <row r="610" spans="1:4" x14ac:dyDescent="0.25">
      <c r="A610" s="36"/>
      <c r="B610" s="36"/>
      <c r="C610" s="36"/>
      <c r="D610" s="36"/>
    </row>
    <row r="611" spans="1:4" x14ac:dyDescent="0.25">
      <c r="A611" s="36"/>
      <c r="B611" s="36"/>
      <c r="C611" s="36"/>
      <c r="D611" s="36"/>
    </row>
    <row r="612" spans="1:4" x14ac:dyDescent="0.25">
      <c r="A612" s="36"/>
      <c r="B612" s="36"/>
      <c r="C612" s="36"/>
      <c r="D612" s="36"/>
    </row>
    <row r="613" spans="1:4" x14ac:dyDescent="0.25">
      <c r="A613" s="36"/>
      <c r="B613" s="36"/>
      <c r="C613" s="36"/>
      <c r="D613" s="36"/>
    </row>
    <row r="614" spans="1:4" x14ac:dyDescent="0.25">
      <c r="A614" s="36"/>
      <c r="B614" s="36"/>
      <c r="C614" s="36"/>
      <c r="D614" s="36"/>
    </row>
    <row r="615" spans="1:4" x14ac:dyDescent="0.25">
      <c r="A615" s="36"/>
      <c r="B615" s="36"/>
      <c r="C615" s="36"/>
      <c r="D615" s="36"/>
    </row>
    <row r="616" spans="1:4" x14ac:dyDescent="0.25">
      <c r="A616" s="36"/>
      <c r="B616" s="36"/>
      <c r="C616" s="36"/>
      <c r="D616" s="36"/>
    </row>
    <row r="617" spans="1:4" x14ac:dyDescent="0.25">
      <c r="A617" s="36"/>
      <c r="B617" s="36"/>
      <c r="C617" s="36"/>
      <c r="D617" s="36"/>
    </row>
    <row r="618" spans="1:4" x14ac:dyDescent="0.25">
      <c r="A618" s="36"/>
      <c r="B618" s="36"/>
      <c r="C618" s="36"/>
      <c r="D618" s="36"/>
    </row>
    <row r="619" spans="1:4" x14ac:dyDescent="0.25">
      <c r="A619" s="36"/>
      <c r="B619" s="36"/>
      <c r="C619" s="36"/>
      <c r="D619" s="36"/>
    </row>
    <row r="620" spans="1:4" x14ac:dyDescent="0.25">
      <c r="A620" s="36"/>
      <c r="B620" s="36"/>
      <c r="C620" s="36"/>
      <c r="D620" s="36"/>
    </row>
    <row r="621" spans="1:4" x14ac:dyDescent="0.25">
      <c r="A621" s="36"/>
      <c r="B621" s="36"/>
      <c r="C621" s="36"/>
      <c r="D621" s="36"/>
    </row>
    <row r="622" spans="1:4" x14ac:dyDescent="0.25">
      <c r="A622" s="36"/>
      <c r="B622" s="36"/>
      <c r="C622" s="36"/>
      <c r="D622" s="36"/>
    </row>
    <row r="623" spans="1:4" x14ac:dyDescent="0.25">
      <c r="A623" s="36"/>
      <c r="B623" s="36"/>
      <c r="C623" s="36"/>
      <c r="D623" s="36"/>
    </row>
    <row r="624" spans="1:4" x14ac:dyDescent="0.25">
      <c r="A624" s="36"/>
      <c r="B624" s="36"/>
      <c r="C624" s="36"/>
      <c r="D624" s="36"/>
    </row>
    <row r="625" spans="1:4" x14ac:dyDescent="0.25">
      <c r="A625" s="36"/>
      <c r="B625" s="36"/>
      <c r="C625" s="36"/>
      <c r="D625" s="36"/>
    </row>
    <row r="626" spans="1:4" x14ac:dyDescent="0.25">
      <c r="A626" s="36"/>
      <c r="B626" s="36"/>
      <c r="C626" s="36"/>
      <c r="D626" s="36"/>
    </row>
    <row r="627" spans="1:4" x14ac:dyDescent="0.25">
      <c r="A627" s="36"/>
      <c r="B627" s="36"/>
      <c r="C627" s="36"/>
      <c r="D627" s="36"/>
    </row>
    <row r="628" spans="1:4" x14ac:dyDescent="0.25">
      <c r="A628" s="36"/>
      <c r="B628" s="36"/>
      <c r="C628" s="36"/>
      <c r="D628" s="36"/>
    </row>
    <row r="629" spans="1:4" x14ac:dyDescent="0.25">
      <c r="A629" s="36"/>
      <c r="B629" s="36"/>
      <c r="C629" s="36"/>
      <c r="D629" s="36"/>
    </row>
    <row r="630" spans="1:4" x14ac:dyDescent="0.25">
      <c r="A630" s="36"/>
      <c r="B630" s="36"/>
      <c r="C630" s="36"/>
      <c r="D630" s="36"/>
    </row>
    <row r="631" spans="1:4" x14ac:dyDescent="0.25">
      <c r="A631" s="36"/>
      <c r="B631" s="36"/>
      <c r="C631" s="36"/>
      <c r="D631" s="36"/>
    </row>
    <row r="632" spans="1:4" x14ac:dyDescent="0.25">
      <c r="A632" s="36"/>
      <c r="B632" s="36"/>
      <c r="C632" s="36"/>
      <c r="D632" s="36"/>
    </row>
    <row r="633" spans="1:4" x14ac:dyDescent="0.25">
      <c r="A633" s="36"/>
      <c r="B633" s="36"/>
      <c r="C633" s="36"/>
      <c r="D633" s="36"/>
    </row>
    <row r="634" spans="1:4" x14ac:dyDescent="0.25">
      <c r="A634" s="36"/>
      <c r="B634" s="36"/>
      <c r="C634" s="36"/>
      <c r="D634" s="36"/>
    </row>
    <row r="635" spans="1:4" x14ac:dyDescent="0.25">
      <c r="A635" s="36"/>
      <c r="B635" s="36"/>
      <c r="C635" s="36"/>
      <c r="D635" s="36"/>
    </row>
    <row r="636" spans="1:4" x14ac:dyDescent="0.25">
      <c r="A636" s="36"/>
      <c r="B636" s="36"/>
      <c r="C636" s="36"/>
      <c r="D636" s="36"/>
    </row>
    <row r="637" spans="1:4" x14ac:dyDescent="0.25">
      <c r="A637" s="36"/>
      <c r="B637" s="36"/>
      <c r="C637" s="36"/>
      <c r="D637" s="36"/>
    </row>
    <row r="638" spans="1:4" x14ac:dyDescent="0.25">
      <c r="A638" s="36"/>
      <c r="B638" s="36"/>
      <c r="C638" s="36"/>
      <c r="D638" s="36"/>
    </row>
    <row r="639" spans="1:4" x14ac:dyDescent="0.25">
      <c r="A639" s="36"/>
      <c r="B639" s="36"/>
      <c r="C639" s="36"/>
      <c r="D639" s="36"/>
    </row>
    <row r="640" spans="1:4" x14ac:dyDescent="0.25">
      <c r="A640" s="36"/>
      <c r="B640" s="36"/>
      <c r="C640" s="36"/>
      <c r="D640" s="36"/>
    </row>
    <row r="641" spans="1:4" x14ac:dyDescent="0.25">
      <c r="A641" s="36"/>
      <c r="B641" s="36"/>
      <c r="C641" s="36"/>
      <c r="D641" s="36"/>
    </row>
    <row r="642" spans="1:4" x14ac:dyDescent="0.25">
      <c r="A642" s="36"/>
      <c r="B642" s="36"/>
      <c r="C642" s="36"/>
      <c r="D642" s="36"/>
    </row>
    <row r="643" spans="1:4" x14ac:dyDescent="0.25">
      <c r="A643" s="36"/>
      <c r="B643" s="36"/>
      <c r="C643" s="36"/>
      <c r="D643" s="36"/>
    </row>
    <row r="644" spans="1:4" x14ac:dyDescent="0.25">
      <c r="A644" s="36"/>
      <c r="B644" s="36"/>
      <c r="C644" s="36"/>
      <c r="D644" s="36"/>
    </row>
    <row r="645" spans="1:4" x14ac:dyDescent="0.25">
      <c r="A645" s="36"/>
      <c r="B645" s="36"/>
      <c r="C645" s="36"/>
      <c r="D645" s="36"/>
    </row>
    <row r="646" spans="1:4" x14ac:dyDescent="0.25">
      <c r="A646" s="36"/>
      <c r="B646" s="36"/>
      <c r="C646" s="36"/>
      <c r="D646" s="36"/>
    </row>
    <row r="647" spans="1:4" x14ac:dyDescent="0.25">
      <c r="A647" s="36"/>
      <c r="B647" s="36"/>
      <c r="C647" s="36"/>
      <c r="D647" s="36"/>
    </row>
    <row r="648" spans="1:4" x14ac:dyDescent="0.25">
      <c r="A648" s="36"/>
      <c r="B648" s="36"/>
      <c r="C648" s="36"/>
      <c r="D648" s="36"/>
    </row>
    <row r="649" spans="1:4" x14ac:dyDescent="0.25">
      <c r="A649" s="36"/>
      <c r="B649" s="36"/>
      <c r="C649" s="36"/>
      <c r="D649" s="36"/>
    </row>
    <row r="650" spans="1:4" x14ac:dyDescent="0.25">
      <c r="A650" s="36"/>
      <c r="B650" s="36"/>
      <c r="C650" s="36"/>
      <c r="D650" s="36"/>
    </row>
    <row r="651" spans="1:4" x14ac:dyDescent="0.25">
      <c r="A651" s="36"/>
      <c r="B651" s="36"/>
      <c r="C651" s="36"/>
      <c r="D651" s="36"/>
    </row>
    <row r="652" spans="1:4" x14ac:dyDescent="0.25">
      <c r="A652" s="36"/>
      <c r="B652" s="36"/>
      <c r="C652" s="36"/>
      <c r="D652" s="36"/>
    </row>
    <row r="653" spans="1:4" x14ac:dyDescent="0.25">
      <c r="A653" s="36"/>
      <c r="B653" s="36"/>
      <c r="C653" s="36"/>
      <c r="D653" s="36"/>
    </row>
    <row r="654" spans="1:4" x14ac:dyDescent="0.25">
      <c r="A654" s="36"/>
      <c r="B654" s="36"/>
      <c r="C654" s="36"/>
      <c r="D654" s="36"/>
    </row>
    <row r="655" spans="1:4" x14ac:dyDescent="0.25">
      <c r="A655" s="36"/>
      <c r="B655" s="36"/>
      <c r="C655" s="36"/>
      <c r="D655" s="36"/>
    </row>
    <row r="656" spans="1:4" x14ac:dyDescent="0.25">
      <c r="A656" s="36"/>
      <c r="B656" s="36"/>
      <c r="C656" s="36"/>
      <c r="D656" s="36"/>
    </row>
    <row r="657" spans="1:4" x14ac:dyDescent="0.25">
      <c r="A657" s="36"/>
      <c r="B657" s="36"/>
      <c r="C657" s="36"/>
      <c r="D657" s="36"/>
    </row>
    <row r="658" spans="1:4" x14ac:dyDescent="0.25">
      <c r="A658" s="36"/>
      <c r="B658" s="36"/>
      <c r="C658" s="36"/>
      <c r="D658" s="36"/>
    </row>
    <row r="659" spans="1:4" x14ac:dyDescent="0.25">
      <c r="A659" s="36"/>
      <c r="B659" s="36"/>
      <c r="C659" s="36"/>
      <c r="D659" s="36"/>
    </row>
    <row r="660" spans="1:4" x14ac:dyDescent="0.25">
      <c r="A660" s="36"/>
      <c r="B660" s="36"/>
      <c r="C660" s="36"/>
      <c r="D660" s="36"/>
    </row>
    <row r="661" spans="1:4" x14ac:dyDescent="0.25">
      <c r="A661" s="36"/>
      <c r="B661" s="36"/>
      <c r="C661" s="36"/>
      <c r="D661" s="36"/>
    </row>
    <row r="662" spans="1:4" x14ac:dyDescent="0.25">
      <c r="A662" s="36"/>
      <c r="B662" s="36"/>
      <c r="C662" s="36"/>
      <c r="D662" s="36"/>
    </row>
    <row r="663" spans="1:4" x14ac:dyDescent="0.25">
      <c r="A663" s="36"/>
      <c r="B663" s="36"/>
      <c r="C663" s="36"/>
      <c r="D663" s="36"/>
    </row>
    <row r="664" spans="1:4" x14ac:dyDescent="0.25">
      <c r="A664" s="36"/>
      <c r="B664" s="36"/>
      <c r="C664" s="36"/>
      <c r="D664" s="36"/>
    </row>
    <row r="665" spans="1:4" x14ac:dyDescent="0.25">
      <c r="A665" s="36"/>
      <c r="B665" s="36"/>
      <c r="C665" s="36"/>
      <c r="D665" s="36"/>
    </row>
    <row r="666" spans="1:4" x14ac:dyDescent="0.25">
      <c r="A666" s="36"/>
      <c r="B666" s="36"/>
      <c r="C666" s="36"/>
      <c r="D666" s="36"/>
    </row>
    <row r="667" spans="1:4" x14ac:dyDescent="0.25">
      <c r="A667" s="36"/>
      <c r="B667" s="36"/>
      <c r="C667" s="36"/>
      <c r="D667" s="36"/>
    </row>
    <row r="668" spans="1:4" x14ac:dyDescent="0.25">
      <c r="A668" s="36"/>
      <c r="B668" s="36"/>
      <c r="C668" s="36"/>
      <c r="D668" s="36"/>
    </row>
    <row r="669" spans="1:4" x14ac:dyDescent="0.25">
      <c r="A669" s="36"/>
      <c r="B669" s="36"/>
      <c r="C669" s="36"/>
      <c r="D669" s="36"/>
    </row>
    <row r="670" spans="1:4" x14ac:dyDescent="0.25">
      <c r="A670" s="36"/>
      <c r="B670" s="36"/>
      <c r="C670" s="36"/>
      <c r="D670" s="36"/>
    </row>
    <row r="671" spans="1:4" x14ac:dyDescent="0.25">
      <c r="A671" s="36"/>
      <c r="B671" s="36"/>
      <c r="C671" s="36"/>
      <c r="D671" s="36"/>
    </row>
    <row r="672" spans="1:4" x14ac:dyDescent="0.25">
      <c r="A672" s="36"/>
      <c r="B672" s="36"/>
      <c r="C672" s="36"/>
      <c r="D672" s="36"/>
    </row>
    <row r="673" spans="1:4" x14ac:dyDescent="0.25">
      <c r="A673" s="36"/>
      <c r="B673" s="36"/>
      <c r="C673" s="36"/>
      <c r="D673" s="36"/>
    </row>
    <row r="674" spans="1:4" x14ac:dyDescent="0.25">
      <c r="A674" s="36"/>
      <c r="B674" s="36"/>
      <c r="C674" s="36"/>
      <c r="D674" s="36"/>
    </row>
    <row r="675" spans="1:4" x14ac:dyDescent="0.25">
      <c r="A675" s="36"/>
      <c r="B675" s="36"/>
      <c r="C675" s="36"/>
      <c r="D675" s="36"/>
    </row>
    <row r="676" spans="1:4" x14ac:dyDescent="0.25">
      <c r="A676" s="36"/>
      <c r="B676" s="36"/>
      <c r="C676" s="36"/>
      <c r="D676" s="36"/>
    </row>
    <row r="677" spans="1:4" x14ac:dyDescent="0.25">
      <c r="A677" s="36"/>
      <c r="B677" s="36"/>
      <c r="C677" s="36"/>
      <c r="D677" s="36"/>
    </row>
    <row r="678" spans="1:4" x14ac:dyDescent="0.25">
      <c r="A678" s="36"/>
      <c r="B678" s="36"/>
      <c r="C678" s="36"/>
      <c r="D678" s="36"/>
    </row>
    <row r="679" spans="1:4" x14ac:dyDescent="0.25">
      <c r="A679" s="36"/>
      <c r="B679" s="36"/>
      <c r="C679" s="36"/>
      <c r="D679" s="36"/>
    </row>
    <row r="680" spans="1:4" x14ac:dyDescent="0.25">
      <c r="A680" s="36"/>
      <c r="B680" s="36"/>
      <c r="C680" s="36"/>
      <c r="D680" s="36"/>
    </row>
    <row r="681" spans="1:4" x14ac:dyDescent="0.25">
      <c r="A681" s="36"/>
      <c r="B681" s="36"/>
      <c r="C681" s="36"/>
      <c r="D681" s="36"/>
    </row>
    <row r="685" spans="1:4" x14ac:dyDescent="0.25">
      <c r="A685" s="36"/>
      <c r="B685" s="36"/>
      <c r="C685" s="36"/>
      <c r="D685" s="36"/>
    </row>
    <row r="686" spans="1:4" x14ac:dyDescent="0.25">
      <c r="A686" s="36"/>
      <c r="B686" s="36"/>
      <c r="C686" s="36"/>
      <c r="D686" s="36"/>
    </row>
    <row r="687" spans="1:4" x14ac:dyDescent="0.25">
      <c r="A687" s="36"/>
      <c r="B687" s="36"/>
      <c r="C687" s="36"/>
      <c r="D687" s="36"/>
    </row>
    <row r="688" spans="1:4" x14ac:dyDescent="0.25">
      <c r="A688" s="36"/>
      <c r="B688" s="36"/>
      <c r="C688" s="36"/>
      <c r="D688" s="36"/>
    </row>
    <row r="689" spans="1:4" x14ac:dyDescent="0.25">
      <c r="A689" s="36"/>
      <c r="B689" s="36"/>
      <c r="C689" s="36"/>
      <c r="D689" s="36"/>
    </row>
    <row r="690" spans="1:4" x14ac:dyDescent="0.25">
      <c r="A690" s="36"/>
      <c r="B690" s="36"/>
      <c r="C690" s="36"/>
      <c r="D690" s="36"/>
    </row>
    <row r="691" spans="1:4" x14ac:dyDescent="0.25">
      <c r="A691" s="36"/>
      <c r="B691" s="36"/>
      <c r="C691" s="36"/>
      <c r="D691" s="36"/>
    </row>
    <row r="692" spans="1:4" x14ac:dyDescent="0.25">
      <c r="A692" s="36"/>
      <c r="B692" s="36"/>
      <c r="C692" s="36"/>
      <c r="D692" s="36"/>
    </row>
    <row r="693" spans="1:4" x14ac:dyDescent="0.25">
      <c r="A693" s="36"/>
      <c r="B693" s="36"/>
      <c r="C693" s="36"/>
      <c r="D693" s="36"/>
    </row>
    <row r="694" spans="1:4" x14ac:dyDescent="0.25">
      <c r="A694" s="36"/>
      <c r="B694" s="36"/>
      <c r="C694" s="36"/>
      <c r="D694" s="36"/>
    </row>
    <row r="695" spans="1:4" x14ac:dyDescent="0.25">
      <c r="A695" s="36"/>
      <c r="B695" s="36"/>
      <c r="C695" s="36"/>
      <c r="D695" s="36"/>
    </row>
    <row r="696" spans="1:4" x14ac:dyDescent="0.25">
      <c r="A696" s="36"/>
      <c r="B696" s="36"/>
      <c r="C696" s="36"/>
      <c r="D696" s="36"/>
    </row>
    <row r="697" spans="1:4" x14ac:dyDescent="0.25">
      <c r="A697" s="36"/>
      <c r="B697" s="36"/>
      <c r="C697" s="36"/>
      <c r="D697" s="36"/>
    </row>
    <row r="698" spans="1:4" x14ac:dyDescent="0.25">
      <c r="A698" s="36"/>
      <c r="B698" s="36"/>
      <c r="C698" s="36"/>
      <c r="D698" s="36"/>
    </row>
    <row r="699" spans="1:4" x14ac:dyDescent="0.25">
      <c r="A699" s="36"/>
      <c r="B699" s="36"/>
      <c r="C699" s="36"/>
      <c r="D699" s="36"/>
    </row>
    <row r="700" spans="1:4" x14ac:dyDescent="0.25">
      <c r="A700" s="36"/>
      <c r="B700" s="36"/>
      <c r="C700" s="36"/>
      <c r="D700" s="36"/>
    </row>
    <row r="701" spans="1:4" x14ac:dyDescent="0.25">
      <c r="A701" s="36"/>
      <c r="B701" s="36"/>
      <c r="C701" s="36"/>
      <c r="D701" s="36"/>
    </row>
    <row r="702" spans="1:4" x14ac:dyDescent="0.25">
      <c r="A702" s="36"/>
      <c r="B702" s="36"/>
      <c r="C702" s="36"/>
      <c r="D702" s="36"/>
    </row>
    <row r="703" spans="1:4" x14ac:dyDescent="0.25">
      <c r="A703" s="36"/>
      <c r="B703" s="36"/>
      <c r="C703" s="36"/>
      <c r="D703" s="36"/>
    </row>
    <row r="704" spans="1:4" x14ac:dyDescent="0.25">
      <c r="A704" s="36"/>
      <c r="B704" s="36"/>
      <c r="C704" s="36"/>
      <c r="D704" s="36"/>
    </row>
    <row r="705" spans="1:4" x14ac:dyDescent="0.25">
      <c r="A705" s="36"/>
      <c r="B705" s="36"/>
      <c r="C705" s="36"/>
      <c r="D705" s="36"/>
    </row>
    <row r="706" spans="1:4" x14ac:dyDescent="0.25">
      <c r="A706" s="36"/>
      <c r="B706" s="36"/>
      <c r="C706" s="36"/>
      <c r="D706" s="36"/>
    </row>
    <row r="707" spans="1:4" x14ac:dyDescent="0.25">
      <c r="A707" s="36"/>
      <c r="B707" s="36"/>
      <c r="C707" s="36"/>
      <c r="D707" s="36"/>
    </row>
    <row r="708" spans="1:4" x14ac:dyDescent="0.25">
      <c r="A708" s="36"/>
      <c r="B708" s="36"/>
      <c r="C708" s="36"/>
      <c r="D708" s="36"/>
    </row>
    <row r="709" spans="1:4" x14ac:dyDescent="0.25">
      <c r="A709" s="36"/>
      <c r="B709" s="36"/>
      <c r="C709" s="36"/>
      <c r="D709" s="36"/>
    </row>
    <row r="710" spans="1:4" x14ac:dyDescent="0.25">
      <c r="A710" s="36"/>
      <c r="B710" s="36"/>
      <c r="C710" s="36"/>
      <c r="D710" s="36"/>
    </row>
    <row r="711" spans="1:4" x14ac:dyDescent="0.25">
      <c r="A711" s="36"/>
      <c r="B711" s="36"/>
      <c r="C711" s="36"/>
      <c r="D711" s="36"/>
    </row>
    <row r="712" spans="1:4" x14ac:dyDescent="0.25">
      <c r="A712" s="36"/>
      <c r="B712" s="36"/>
      <c r="C712" s="36"/>
      <c r="D712" s="36"/>
    </row>
    <row r="713" spans="1:4" x14ac:dyDescent="0.25">
      <c r="A713" s="36"/>
      <c r="B713" s="36"/>
      <c r="C713" s="36"/>
      <c r="D713" s="36"/>
    </row>
    <row r="714" spans="1:4" x14ac:dyDescent="0.25">
      <c r="A714" s="36"/>
      <c r="B714" s="36"/>
      <c r="C714" s="36"/>
      <c r="D714" s="36"/>
    </row>
    <row r="715" spans="1:4" x14ac:dyDescent="0.25">
      <c r="A715" s="36"/>
      <c r="B715" s="36"/>
      <c r="C715" s="36"/>
      <c r="D715" s="36"/>
    </row>
    <row r="716" spans="1:4" x14ac:dyDescent="0.25">
      <c r="A716" s="36"/>
      <c r="B716" s="36"/>
      <c r="C716" s="36"/>
      <c r="D716" s="36"/>
    </row>
    <row r="717" spans="1:4" x14ac:dyDescent="0.25">
      <c r="A717" s="36"/>
      <c r="B717" s="36"/>
      <c r="C717" s="36"/>
      <c r="D717" s="36"/>
    </row>
    <row r="718" spans="1:4" x14ac:dyDescent="0.25">
      <c r="A718" s="36"/>
      <c r="B718" s="36"/>
      <c r="C718" s="36"/>
      <c r="D718" s="36"/>
    </row>
    <row r="719" spans="1:4" x14ac:dyDescent="0.25">
      <c r="A719" s="36"/>
      <c r="B719" s="36"/>
      <c r="C719" s="36"/>
      <c r="D719" s="36"/>
    </row>
    <row r="720" spans="1:4" x14ac:dyDescent="0.25">
      <c r="A720" s="36"/>
      <c r="B720" s="36"/>
      <c r="C720" s="36"/>
      <c r="D720" s="36"/>
    </row>
    <row r="721" spans="1:4" x14ac:dyDescent="0.25">
      <c r="A721" s="36"/>
      <c r="B721" s="36"/>
      <c r="C721" s="36"/>
      <c r="D721" s="36"/>
    </row>
    <row r="722" spans="1:4" x14ac:dyDescent="0.25">
      <c r="A722" s="36"/>
      <c r="B722" s="36"/>
      <c r="C722" s="36"/>
      <c r="D722" s="36"/>
    </row>
    <row r="723" spans="1:4" x14ac:dyDescent="0.25">
      <c r="A723" s="36"/>
      <c r="B723" s="36"/>
      <c r="C723" s="36"/>
      <c r="D723" s="36"/>
    </row>
    <row r="724" spans="1:4" x14ac:dyDescent="0.25">
      <c r="A724" s="36"/>
      <c r="B724" s="36"/>
      <c r="C724" s="36"/>
      <c r="D724" s="36"/>
    </row>
    <row r="725" spans="1:4" x14ac:dyDescent="0.25">
      <c r="A725" s="36"/>
      <c r="B725" s="36"/>
      <c r="C725" s="36"/>
      <c r="D725" s="36"/>
    </row>
    <row r="726" spans="1:4" x14ac:dyDescent="0.25">
      <c r="A726" s="36"/>
      <c r="B726" s="36"/>
      <c r="C726" s="36"/>
      <c r="D726" s="36"/>
    </row>
    <row r="727" spans="1:4" x14ac:dyDescent="0.25">
      <c r="A727" s="36"/>
      <c r="B727" s="36"/>
      <c r="C727" s="36"/>
      <c r="D727" s="36"/>
    </row>
    <row r="728" spans="1:4" x14ac:dyDescent="0.25">
      <c r="A728" s="36"/>
      <c r="B728" s="36"/>
      <c r="C728" s="36"/>
      <c r="D728" s="36"/>
    </row>
    <row r="729" spans="1:4" x14ac:dyDescent="0.25">
      <c r="A729" s="36"/>
      <c r="B729" s="36"/>
      <c r="C729" s="36"/>
      <c r="D729" s="36"/>
    </row>
    <row r="730" spans="1:4" x14ac:dyDescent="0.25">
      <c r="A730" s="36"/>
      <c r="B730" s="36"/>
      <c r="C730" s="36"/>
      <c r="D730" s="36"/>
    </row>
    <row r="731" spans="1:4" x14ac:dyDescent="0.25">
      <c r="A731" s="36"/>
      <c r="B731" s="36"/>
      <c r="C731" s="36"/>
      <c r="D731" s="36"/>
    </row>
    <row r="732" spans="1:4" x14ac:dyDescent="0.25">
      <c r="A732" s="36"/>
      <c r="B732" s="36"/>
      <c r="C732" s="36"/>
      <c r="D732" s="36"/>
    </row>
    <row r="733" spans="1:4" x14ac:dyDescent="0.25">
      <c r="A733" s="36"/>
      <c r="B733" s="36"/>
      <c r="C733" s="36"/>
      <c r="D733" s="36"/>
    </row>
    <row r="734" spans="1:4" x14ac:dyDescent="0.25">
      <c r="A734" s="36"/>
      <c r="B734" s="36"/>
      <c r="C734" s="36"/>
      <c r="D734" s="36"/>
    </row>
    <row r="735" spans="1:4" x14ac:dyDescent="0.25">
      <c r="A735" s="36"/>
      <c r="B735" s="36"/>
      <c r="C735" s="36"/>
      <c r="D735" s="36"/>
    </row>
    <row r="736" spans="1:4" x14ac:dyDescent="0.25">
      <c r="A736" s="36"/>
      <c r="B736" s="36"/>
      <c r="C736" s="36"/>
      <c r="D736" s="36"/>
    </row>
    <row r="737" spans="1:4" x14ac:dyDescent="0.25">
      <c r="A737" s="36"/>
      <c r="B737" s="36"/>
      <c r="C737" s="36"/>
      <c r="D737" s="36"/>
    </row>
    <row r="738" spans="1:4" x14ac:dyDescent="0.25">
      <c r="A738" s="36"/>
      <c r="B738" s="36"/>
      <c r="C738" s="36"/>
      <c r="D738" s="36"/>
    </row>
    <row r="739" spans="1:4" x14ac:dyDescent="0.25">
      <c r="A739" s="36"/>
      <c r="B739" s="36"/>
      <c r="C739" s="36"/>
      <c r="D739" s="36"/>
    </row>
    <row r="740" spans="1:4" x14ac:dyDescent="0.25">
      <c r="A740" s="36"/>
      <c r="B740" s="36"/>
      <c r="C740" s="36"/>
      <c r="D740" s="36"/>
    </row>
    <row r="741" spans="1:4" x14ac:dyDescent="0.25">
      <c r="A741" s="36"/>
      <c r="B741" s="36"/>
      <c r="C741" s="36"/>
      <c r="D741" s="36"/>
    </row>
    <row r="742" spans="1:4" x14ac:dyDescent="0.25">
      <c r="A742" s="36"/>
      <c r="B742" s="36"/>
      <c r="C742" s="36"/>
      <c r="D742" s="36"/>
    </row>
    <row r="743" spans="1:4" x14ac:dyDescent="0.25">
      <c r="A743" s="36"/>
      <c r="B743" s="36"/>
      <c r="C743" s="36"/>
      <c r="D743" s="36"/>
    </row>
    <row r="744" spans="1:4" x14ac:dyDescent="0.25">
      <c r="A744" s="36"/>
      <c r="B744" s="36"/>
      <c r="C744" s="36"/>
      <c r="D744" s="36"/>
    </row>
    <row r="745" spans="1:4" x14ac:dyDescent="0.25">
      <c r="A745" s="36"/>
      <c r="B745" s="36"/>
      <c r="C745" s="36"/>
      <c r="D745" s="36"/>
    </row>
    <row r="746" spans="1:4" x14ac:dyDescent="0.25">
      <c r="A746" s="36"/>
      <c r="B746" s="36"/>
      <c r="C746" s="36"/>
      <c r="D746" s="36"/>
    </row>
    <row r="747" spans="1:4" x14ac:dyDescent="0.25">
      <c r="A747" s="36"/>
      <c r="B747" s="36"/>
      <c r="C747" s="36"/>
      <c r="D747" s="36"/>
    </row>
    <row r="748" spans="1:4" x14ac:dyDescent="0.25">
      <c r="A748" s="36"/>
      <c r="B748" s="36"/>
      <c r="C748" s="36"/>
      <c r="D748" s="36"/>
    </row>
    <row r="749" spans="1:4" x14ac:dyDescent="0.25">
      <c r="A749" s="36"/>
      <c r="B749" s="36"/>
      <c r="C749" s="36"/>
      <c r="D749" s="36"/>
    </row>
    <row r="750" spans="1:4" x14ac:dyDescent="0.25">
      <c r="A750" s="36"/>
      <c r="B750" s="36"/>
      <c r="C750" s="36"/>
      <c r="D750" s="36"/>
    </row>
    <row r="751" spans="1:4" x14ac:dyDescent="0.25">
      <c r="A751" s="36"/>
      <c r="B751" s="36"/>
      <c r="C751" s="36"/>
      <c r="D751" s="36"/>
    </row>
    <row r="752" spans="1:4" x14ac:dyDescent="0.25">
      <c r="A752" s="36"/>
      <c r="B752" s="36"/>
      <c r="C752" s="36"/>
      <c r="D752" s="36"/>
    </row>
    <row r="753" spans="1:4" x14ac:dyDescent="0.25">
      <c r="A753" s="36"/>
      <c r="B753" s="36"/>
      <c r="C753" s="36"/>
      <c r="D753" s="36"/>
    </row>
    <row r="754" spans="1:4" x14ac:dyDescent="0.25">
      <c r="A754" s="36"/>
      <c r="B754" s="36"/>
      <c r="C754" s="36"/>
      <c r="D754" s="36"/>
    </row>
    <row r="755" spans="1:4" x14ac:dyDescent="0.25">
      <c r="A755" s="36"/>
      <c r="B755" s="36"/>
      <c r="C755" s="36"/>
      <c r="D755" s="36"/>
    </row>
    <row r="756" spans="1:4" x14ac:dyDescent="0.25">
      <c r="A756" s="36"/>
      <c r="B756" s="36"/>
      <c r="C756" s="36"/>
      <c r="D756" s="36"/>
    </row>
    <row r="757" spans="1:4" x14ac:dyDescent="0.25">
      <c r="A757" s="36"/>
      <c r="B757" s="36"/>
      <c r="C757" s="36"/>
      <c r="D757" s="36"/>
    </row>
    <row r="758" spans="1:4" x14ac:dyDescent="0.25">
      <c r="A758" s="36"/>
      <c r="B758" s="36"/>
      <c r="C758" s="36"/>
      <c r="D758" s="36"/>
    </row>
    <row r="759" spans="1:4" x14ac:dyDescent="0.25">
      <c r="A759" s="36"/>
      <c r="B759" s="36"/>
      <c r="C759" s="36"/>
      <c r="D759" s="36"/>
    </row>
    <row r="760" spans="1:4" x14ac:dyDescent="0.25">
      <c r="A760" s="36"/>
      <c r="B760" s="36"/>
      <c r="C760" s="36"/>
      <c r="D760" s="36"/>
    </row>
    <row r="761" spans="1:4" x14ac:dyDescent="0.25">
      <c r="A761" s="36"/>
      <c r="B761" s="36"/>
      <c r="C761" s="36"/>
      <c r="D761" s="36"/>
    </row>
    <row r="762" spans="1:4" x14ac:dyDescent="0.25">
      <c r="A762" s="36"/>
      <c r="B762" s="36"/>
      <c r="C762" s="36"/>
      <c r="D762" s="36"/>
    </row>
    <row r="763" spans="1:4" x14ac:dyDescent="0.25">
      <c r="A763" s="36"/>
      <c r="B763" s="36"/>
      <c r="C763" s="36"/>
      <c r="D763" s="36"/>
    </row>
    <row r="764" spans="1:4" x14ac:dyDescent="0.25">
      <c r="A764" s="36"/>
      <c r="B764" s="36"/>
      <c r="C764" s="36"/>
      <c r="D764" s="36"/>
    </row>
    <row r="765" spans="1:4" x14ac:dyDescent="0.25">
      <c r="A765" s="36"/>
      <c r="B765" s="36"/>
      <c r="C765" s="36"/>
      <c r="D765" s="36"/>
    </row>
    <row r="766" spans="1:4" x14ac:dyDescent="0.25">
      <c r="A766" s="36"/>
      <c r="B766" s="36"/>
      <c r="C766" s="36"/>
      <c r="D766" s="36"/>
    </row>
    <row r="767" spans="1:4" x14ac:dyDescent="0.25">
      <c r="A767" s="36"/>
      <c r="B767" s="36"/>
      <c r="C767" s="36"/>
      <c r="D767" s="36"/>
    </row>
    <row r="768" spans="1:4" x14ac:dyDescent="0.25">
      <c r="A768" s="36"/>
      <c r="B768" s="36"/>
      <c r="C768" s="36"/>
      <c r="D768" s="36"/>
    </row>
    <row r="769" spans="1:4" x14ac:dyDescent="0.25">
      <c r="A769" s="36"/>
      <c r="B769" s="36"/>
      <c r="C769" s="36"/>
      <c r="D769" s="36"/>
    </row>
    <row r="770" spans="1:4" x14ac:dyDescent="0.25">
      <c r="A770" s="36"/>
      <c r="B770" s="36"/>
      <c r="C770" s="36"/>
      <c r="D770" s="36"/>
    </row>
    <row r="771" spans="1:4" x14ac:dyDescent="0.25">
      <c r="A771" s="36"/>
      <c r="B771" s="36"/>
      <c r="C771" s="36"/>
      <c r="D771" s="36"/>
    </row>
    <row r="772" spans="1:4" x14ac:dyDescent="0.25">
      <c r="A772" s="36"/>
      <c r="B772" s="36"/>
      <c r="C772" s="36"/>
      <c r="D772" s="36"/>
    </row>
    <row r="773" spans="1:4" x14ac:dyDescent="0.25">
      <c r="A773" s="36"/>
      <c r="B773" s="36"/>
      <c r="C773" s="36"/>
      <c r="D773" s="36"/>
    </row>
    <row r="774" spans="1:4" x14ac:dyDescent="0.25">
      <c r="A774" s="36"/>
      <c r="B774" s="36"/>
      <c r="C774" s="36"/>
      <c r="D774" s="36"/>
    </row>
    <row r="775" spans="1:4" x14ac:dyDescent="0.25">
      <c r="A775" s="36"/>
      <c r="B775" s="36"/>
      <c r="C775" s="36"/>
      <c r="D775" s="36"/>
    </row>
    <row r="776" spans="1:4" x14ac:dyDescent="0.25">
      <c r="A776" s="36"/>
      <c r="B776" s="36"/>
      <c r="C776" s="36"/>
      <c r="D776" s="36"/>
    </row>
    <row r="777" spans="1:4" x14ac:dyDescent="0.25">
      <c r="A777" s="36"/>
      <c r="B777" s="36"/>
      <c r="C777" s="36"/>
      <c r="D777" s="36"/>
    </row>
    <row r="778" spans="1:4" x14ac:dyDescent="0.25">
      <c r="A778" s="36"/>
      <c r="B778" s="36"/>
      <c r="C778" s="36"/>
      <c r="D778" s="36"/>
    </row>
    <row r="779" spans="1:4" x14ac:dyDescent="0.25">
      <c r="A779" s="36"/>
      <c r="B779" s="36"/>
      <c r="C779" s="36"/>
      <c r="D779" s="36"/>
    </row>
    <row r="780" spans="1:4" x14ac:dyDescent="0.25">
      <c r="A780" s="36"/>
      <c r="B780" s="36"/>
      <c r="C780" s="36"/>
      <c r="D780" s="36"/>
    </row>
    <row r="781" spans="1:4" x14ac:dyDescent="0.25">
      <c r="A781" s="36"/>
      <c r="B781" s="36"/>
      <c r="C781" s="36"/>
      <c r="D781" s="36"/>
    </row>
    <row r="782" spans="1:4" x14ac:dyDescent="0.25">
      <c r="A782" s="36"/>
      <c r="B782" s="36"/>
      <c r="C782" s="36"/>
      <c r="D782" s="36"/>
    </row>
    <row r="783" spans="1:4" x14ac:dyDescent="0.25">
      <c r="A783" s="36"/>
      <c r="B783" s="36"/>
      <c r="C783" s="36"/>
      <c r="D783" s="36"/>
    </row>
    <row r="784" spans="1:4" x14ac:dyDescent="0.25">
      <c r="A784" s="36"/>
      <c r="B784" s="36"/>
      <c r="C784" s="36"/>
      <c r="D784" s="36"/>
    </row>
    <row r="785" spans="1:4" x14ac:dyDescent="0.25">
      <c r="A785" s="36"/>
      <c r="B785" s="36"/>
      <c r="C785" s="36"/>
      <c r="D785" s="36"/>
    </row>
    <row r="786" spans="1:4" x14ac:dyDescent="0.25">
      <c r="A786" s="36"/>
      <c r="B786" s="36"/>
      <c r="C786" s="36"/>
      <c r="D786" s="36"/>
    </row>
    <row r="787" spans="1:4" x14ac:dyDescent="0.25">
      <c r="A787" s="36"/>
      <c r="B787" s="36"/>
      <c r="C787" s="36"/>
      <c r="D787" s="36"/>
    </row>
    <row r="788" spans="1:4" x14ac:dyDescent="0.25">
      <c r="A788" s="36"/>
      <c r="B788" s="36"/>
      <c r="C788" s="36"/>
      <c r="D788" s="36"/>
    </row>
    <row r="789" spans="1:4" x14ac:dyDescent="0.25">
      <c r="A789" s="36"/>
      <c r="B789" s="36"/>
      <c r="C789" s="36"/>
      <c r="D789" s="36"/>
    </row>
    <row r="790" spans="1:4" x14ac:dyDescent="0.25">
      <c r="A790" s="36"/>
      <c r="B790" s="36"/>
      <c r="C790" s="36"/>
      <c r="D790" s="36"/>
    </row>
    <row r="791" spans="1:4" x14ac:dyDescent="0.25">
      <c r="A791" s="36"/>
      <c r="B791" s="36"/>
      <c r="C791" s="36"/>
      <c r="D791" s="36"/>
    </row>
    <row r="792" spans="1:4" x14ac:dyDescent="0.25">
      <c r="A792" s="36"/>
      <c r="B792" s="36"/>
      <c r="C792" s="36"/>
      <c r="D792" s="36"/>
    </row>
    <row r="793" spans="1:4" x14ac:dyDescent="0.25">
      <c r="A793" s="36"/>
      <c r="B793" s="36"/>
      <c r="C793" s="36"/>
      <c r="D793" s="36"/>
    </row>
    <row r="794" spans="1:4" x14ac:dyDescent="0.25">
      <c r="A794" s="36"/>
      <c r="B794" s="36"/>
      <c r="C794" s="36"/>
      <c r="D794" s="36"/>
    </row>
    <row r="795" spans="1:4" x14ac:dyDescent="0.25">
      <c r="A795" s="36"/>
      <c r="B795" s="36"/>
      <c r="C795" s="36"/>
      <c r="D795" s="36"/>
    </row>
    <row r="796" spans="1:4" x14ac:dyDescent="0.25">
      <c r="A796" s="36"/>
      <c r="B796" s="36"/>
      <c r="C796" s="36"/>
      <c r="D796" s="36"/>
    </row>
    <row r="797" spans="1:4" x14ac:dyDescent="0.25">
      <c r="A797" s="36"/>
      <c r="B797" s="36"/>
      <c r="C797" s="36"/>
      <c r="D797" s="36"/>
    </row>
    <row r="798" spans="1:4" x14ac:dyDescent="0.25">
      <c r="A798" s="36"/>
      <c r="B798" s="36"/>
      <c r="C798" s="36"/>
      <c r="D798" s="36"/>
    </row>
    <row r="799" spans="1:4" x14ac:dyDescent="0.25">
      <c r="A799" s="36"/>
      <c r="B799" s="36"/>
      <c r="C799" s="36"/>
      <c r="D799" s="36"/>
    </row>
    <row r="800" spans="1:4" x14ac:dyDescent="0.25">
      <c r="A800" s="36"/>
      <c r="B800" s="36"/>
      <c r="C800" s="36"/>
      <c r="D800" s="36"/>
    </row>
    <row r="801" spans="1:4" x14ac:dyDescent="0.25">
      <c r="A801" s="36"/>
      <c r="B801" s="36"/>
      <c r="C801" s="36"/>
      <c r="D801" s="36"/>
    </row>
    <row r="802" spans="1:4" x14ac:dyDescent="0.25">
      <c r="A802" s="36"/>
      <c r="B802" s="36"/>
      <c r="C802" s="36"/>
      <c r="D802" s="36"/>
    </row>
    <row r="803" spans="1:4" x14ac:dyDescent="0.25">
      <c r="A803" s="36"/>
      <c r="B803" s="36"/>
      <c r="C803" s="36"/>
      <c r="D803" s="36"/>
    </row>
    <row r="804" spans="1:4" x14ac:dyDescent="0.25">
      <c r="A804" s="36"/>
      <c r="B804" s="36"/>
      <c r="C804" s="36"/>
      <c r="D804" s="36"/>
    </row>
    <row r="805" spans="1:4" x14ac:dyDescent="0.25">
      <c r="A805" s="36"/>
      <c r="B805" s="36"/>
      <c r="C805" s="36"/>
      <c r="D805" s="36"/>
    </row>
    <row r="806" spans="1:4" x14ac:dyDescent="0.25">
      <c r="A806" s="36"/>
      <c r="B806" s="36"/>
      <c r="C806" s="36"/>
      <c r="D806" s="36"/>
    </row>
    <row r="807" spans="1:4" x14ac:dyDescent="0.25">
      <c r="A807" s="36"/>
      <c r="B807" s="36"/>
      <c r="C807" s="36"/>
      <c r="D807" s="36"/>
    </row>
    <row r="808" spans="1:4" x14ac:dyDescent="0.25">
      <c r="A808" s="36"/>
      <c r="B808" s="36"/>
      <c r="C808" s="36"/>
      <c r="D808" s="36"/>
    </row>
    <row r="809" spans="1:4" x14ac:dyDescent="0.25">
      <c r="A809" s="36"/>
      <c r="B809" s="36"/>
      <c r="C809" s="36"/>
      <c r="D809" s="36"/>
    </row>
    <row r="810" spans="1:4" x14ac:dyDescent="0.25">
      <c r="A810" s="36"/>
      <c r="B810" s="36"/>
      <c r="C810" s="36"/>
      <c r="D810" s="36"/>
    </row>
    <row r="811" spans="1:4" x14ac:dyDescent="0.25">
      <c r="A811" s="36"/>
      <c r="B811" s="36"/>
      <c r="C811" s="36"/>
      <c r="D811" s="36"/>
    </row>
    <row r="812" spans="1:4" x14ac:dyDescent="0.25">
      <c r="A812" s="36"/>
      <c r="B812" s="36"/>
      <c r="C812" s="36"/>
      <c r="D812" s="36"/>
    </row>
    <row r="813" spans="1:4" x14ac:dyDescent="0.25">
      <c r="A813" s="36"/>
      <c r="B813" s="36"/>
      <c r="C813" s="36"/>
      <c r="D813" s="36"/>
    </row>
    <row r="814" spans="1:4" x14ac:dyDescent="0.25">
      <c r="A814" s="36"/>
      <c r="B814" s="36"/>
      <c r="C814" s="36"/>
      <c r="D814" s="36"/>
    </row>
    <row r="815" spans="1:4" x14ac:dyDescent="0.25">
      <c r="A815" s="36"/>
      <c r="B815" s="36"/>
      <c r="C815" s="36"/>
      <c r="D815" s="36"/>
    </row>
    <row r="816" spans="1:4" x14ac:dyDescent="0.25">
      <c r="A816" s="36"/>
      <c r="B816" s="36"/>
      <c r="C816" s="36"/>
      <c r="D816" s="36"/>
    </row>
    <row r="817" spans="1:4" x14ac:dyDescent="0.25">
      <c r="A817" s="36"/>
      <c r="B817" s="36"/>
      <c r="C817" s="36"/>
      <c r="D817" s="36"/>
    </row>
    <row r="818" spans="1:4" x14ac:dyDescent="0.25">
      <c r="A818" s="36"/>
      <c r="B818" s="36"/>
      <c r="C818" s="36"/>
      <c r="D818" s="36"/>
    </row>
    <row r="819" spans="1:4" x14ac:dyDescent="0.25">
      <c r="A819" s="36"/>
      <c r="B819" s="36"/>
      <c r="C819" s="36"/>
      <c r="D819" s="36"/>
    </row>
    <row r="820" spans="1:4" x14ac:dyDescent="0.25">
      <c r="A820" s="36"/>
      <c r="B820" s="36"/>
      <c r="C820" s="36"/>
      <c r="D820" s="36"/>
    </row>
    <row r="821" spans="1:4" x14ac:dyDescent="0.25">
      <c r="A821" s="36"/>
      <c r="B821" s="36"/>
      <c r="C821" s="36"/>
      <c r="D821" s="36"/>
    </row>
    <row r="822" spans="1:4" x14ac:dyDescent="0.25">
      <c r="A822" s="36"/>
      <c r="B822" s="36"/>
      <c r="C822" s="36"/>
      <c r="D822" s="36"/>
    </row>
    <row r="823" spans="1:4" x14ac:dyDescent="0.25">
      <c r="A823" s="36"/>
      <c r="B823" s="36"/>
      <c r="C823" s="36"/>
      <c r="D823" s="36"/>
    </row>
    <row r="824" spans="1:4" x14ac:dyDescent="0.25">
      <c r="A824" s="36"/>
      <c r="B824" s="36"/>
      <c r="C824" s="36"/>
      <c r="D824" s="36"/>
    </row>
    <row r="825" spans="1:4" x14ac:dyDescent="0.25">
      <c r="A825" s="36"/>
      <c r="B825" s="36"/>
      <c r="C825" s="36"/>
      <c r="D825" s="36"/>
    </row>
    <row r="826" spans="1:4" x14ac:dyDescent="0.25">
      <c r="A826" s="36"/>
      <c r="B826" s="36"/>
      <c r="C826" s="36"/>
      <c r="D826" s="36"/>
    </row>
    <row r="827" spans="1:4" x14ac:dyDescent="0.25">
      <c r="A827" s="36"/>
      <c r="B827" s="36"/>
      <c r="C827" s="36"/>
      <c r="D827" s="36"/>
    </row>
    <row r="828" spans="1:4" x14ac:dyDescent="0.25">
      <c r="A828" s="36"/>
      <c r="B828" s="36"/>
      <c r="C828" s="36"/>
      <c r="D828" s="36"/>
    </row>
    <row r="829" spans="1:4" x14ac:dyDescent="0.25">
      <c r="A829" s="36"/>
      <c r="B829" s="36"/>
      <c r="C829" s="36"/>
      <c r="D829" s="36"/>
    </row>
    <row r="830" spans="1:4" x14ac:dyDescent="0.25">
      <c r="A830" s="36"/>
      <c r="B830" s="36"/>
      <c r="C830" s="36"/>
      <c r="D830" s="36"/>
    </row>
    <row r="831" spans="1:4" x14ac:dyDescent="0.25">
      <c r="A831" s="36"/>
      <c r="B831" s="36"/>
      <c r="C831" s="36"/>
      <c r="D831" s="36"/>
    </row>
    <row r="832" spans="1:4" x14ac:dyDescent="0.25">
      <c r="A832" s="36"/>
      <c r="B832" s="36"/>
      <c r="C832" s="36"/>
      <c r="D832" s="36"/>
    </row>
    <row r="833" spans="1:4" x14ac:dyDescent="0.25">
      <c r="A833" s="36"/>
      <c r="B833" s="36"/>
      <c r="C833" s="36"/>
      <c r="D833" s="36"/>
    </row>
    <row r="834" spans="1:4" x14ac:dyDescent="0.25">
      <c r="A834" s="36"/>
      <c r="B834" s="36"/>
      <c r="C834" s="36"/>
      <c r="D834" s="36"/>
    </row>
    <row r="835" spans="1:4" x14ac:dyDescent="0.25">
      <c r="A835" s="36"/>
      <c r="B835" s="36"/>
      <c r="C835" s="36"/>
      <c r="D835" s="36"/>
    </row>
    <row r="836" spans="1:4" x14ac:dyDescent="0.25">
      <c r="A836" s="36"/>
      <c r="B836" s="36"/>
      <c r="C836" s="36"/>
      <c r="D836" s="36"/>
    </row>
    <row r="837" spans="1:4" x14ac:dyDescent="0.25">
      <c r="A837" s="36"/>
      <c r="B837" s="36"/>
      <c r="C837" s="36"/>
      <c r="D837" s="36"/>
    </row>
    <row r="838" spans="1:4" x14ac:dyDescent="0.25">
      <c r="A838" s="36"/>
      <c r="B838" s="36"/>
      <c r="C838" s="36"/>
      <c r="D838" s="36"/>
    </row>
    <row r="839" spans="1:4" x14ac:dyDescent="0.25">
      <c r="A839" s="36"/>
      <c r="B839" s="36"/>
      <c r="C839" s="36"/>
      <c r="D839" s="36"/>
    </row>
    <row r="840" spans="1:4" x14ac:dyDescent="0.25">
      <c r="A840" s="36"/>
      <c r="B840" s="36"/>
      <c r="C840" s="36"/>
      <c r="D840" s="36"/>
    </row>
    <row r="841" spans="1:4" x14ac:dyDescent="0.25">
      <c r="A841" s="36"/>
      <c r="B841" s="36"/>
      <c r="C841" s="36"/>
      <c r="D841" s="36"/>
    </row>
    <row r="842" spans="1:4" x14ac:dyDescent="0.25">
      <c r="A842" s="36"/>
      <c r="B842" s="36"/>
      <c r="C842" s="36"/>
      <c r="D842" s="36"/>
    </row>
    <row r="843" spans="1:4" x14ac:dyDescent="0.25">
      <c r="A843" s="36"/>
      <c r="B843" s="36"/>
      <c r="C843" s="36"/>
      <c r="D843" s="36"/>
    </row>
    <row r="844" spans="1:4" x14ac:dyDescent="0.25">
      <c r="A844" s="36"/>
      <c r="B844" s="36"/>
      <c r="C844" s="36"/>
      <c r="D844" s="36"/>
    </row>
    <row r="845" spans="1:4" x14ac:dyDescent="0.25">
      <c r="A845" s="36"/>
      <c r="B845" s="36"/>
      <c r="C845" s="36"/>
      <c r="D845" s="36"/>
    </row>
    <row r="846" spans="1:4" x14ac:dyDescent="0.25">
      <c r="A846" s="36"/>
      <c r="B846" s="36"/>
      <c r="C846" s="36"/>
      <c r="D846" s="36"/>
    </row>
    <row r="847" spans="1:4" x14ac:dyDescent="0.25">
      <c r="A847" s="36"/>
      <c r="B847" s="36"/>
      <c r="C847" s="36"/>
      <c r="D847" s="36"/>
    </row>
    <row r="848" spans="1:4" x14ac:dyDescent="0.25">
      <c r="A848" s="36"/>
      <c r="B848" s="36"/>
      <c r="C848" s="36"/>
      <c r="D848" s="36"/>
    </row>
    <row r="849" spans="1:4" x14ac:dyDescent="0.25">
      <c r="A849" s="36"/>
      <c r="B849" s="36"/>
      <c r="C849" s="36"/>
      <c r="D849" s="36"/>
    </row>
    <row r="850" spans="1:4" x14ac:dyDescent="0.25">
      <c r="A850" s="36"/>
      <c r="B850" s="36"/>
      <c r="C850" s="36"/>
      <c r="D850" s="36"/>
    </row>
    <row r="851" spans="1:4" x14ac:dyDescent="0.25">
      <c r="A851" s="36"/>
      <c r="B851" s="36"/>
      <c r="C851" s="36"/>
      <c r="D851" s="36"/>
    </row>
    <row r="852" spans="1:4" x14ac:dyDescent="0.25">
      <c r="A852" s="36"/>
      <c r="B852" s="36"/>
      <c r="C852" s="36"/>
      <c r="D852" s="36"/>
    </row>
    <row r="853" spans="1:4" x14ac:dyDescent="0.25">
      <c r="A853" s="36"/>
      <c r="B853" s="36"/>
      <c r="C853" s="36"/>
      <c r="D853" s="36"/>
    </row>
    <row r="854" spans="1:4" x14ac:dyDescent="0.25">
      <c r="A854" s="36"/>
      <c r="B854" s="36"/>
      <c r="C854" s="36"/>
      <c r="D854" s="36"/>
    </row>
    <row r="855" spans="1:4" x14ac:dyDescent="0.25">
      <c r="A855" s="36"/>
      <c r="B855" s="36"/>
      <c r="C855" s="36"/>
      <c r="D855" s="36"/>
    </row>
    <row r="856" spans="1:4" x14ac:dyDescent="0.25">
      <c r="A856" s="36"/>
      <c r="B856" s="36"/>
      <c r="C856" s="36"/>
      <c r="D856" s="36"/>
    </row>
    <row r="857" spans="1:4" x14ac:dyDescent="0.25">
      <c r="A857" s="36"/>
      <c r="B857" s="36"/>
      <c r="C857" s="36"/>
      <c r="D857" s="36"/>
    </row>
    <row r="858" spans="1:4" x14ac:dyDescent="0.25">
      <c r="A858" s="36"/>
      <c r="B858" s="36"/>
      <c r="C858" s="36"/>
      <c r="D858" s="36"/>
    </row>
    <row r="859" spans="1:4" x14ac:dyDescent="0.25">
      <c r="A859" s="36"/>
      <c r="B859" s="36"/>
      <c r="C859" s="36"/>
      <c r="D859" s="36"/>
    </row>
    <row r="860" spans="1:4" x14ac:dyDescent="0.25">
      <c r="A860" s="36"/>
      <c r="B860" s="36"/>
      <c r="C860" s="36"/>
      <c r="D860" s="36"/>
    </row>
    <row r="861" spans="1:4" x14ac:dyDescent="0.25">
      <c r="A861" s="36"/>
      <c r="B861" s="36"/>
      <c r="C861" s="36"/>
      <c r="D861" s="36"/>
    </row>
    <row r="862" spans="1:4" x14ac:dyDescent="0.25">
      <c r="A862" s="36"/>
      <c r="B862" s="36"/>
      <c r="C862" s="36"/>
      <c r="D862" s="36"/>
    </row>
    <row r="863" spans="1:4" x14ac:dyDescent="0.25">
      <c r="A863" s="36"/>
      <c r="B863" s="36"/>
      <c r="C863" s="36"/>
      <c r="D863" s="36"/>
    </row>
    <row r="864" spans="1:4" x14ac:dyDescent="0.25">
      <c r="A864" s="36"/>
      <c r="B864" s="36"/>
      <c r="C864" s="36"/>
      <c r="D864" s="36"/>
    </row>
    <row r="865" spans="1:4" x14ac:dyDescent="0.25">
      <c r="A865" s="36"/>
      <c r="B865" s="36"/>
      <c r="C865" s="36"/>
      <c r="D865" s="36"/>
    </row>
    <row r="866" spans="1:4" x14ac:dyDescent="0.25">
      <c r="A866" s="36"/>
      <c r="B866" s="36"/>
      <c r="C866" s="36"/>
      <c r="D866" s="36"/>
    </row>
    <row r="867" spans="1:4" x14ac:dyDescent="0.25">
      <c r="A867" s="36"/>
      <c r="B867" s="36"/>
      <c r="C867" s="36"/>
      <c r="D867" s="36"/>
    </row>
    <row r="868" spans="1:4" x14ac:dyDescent="0.25">
      <c r="A868" s="36"/>
      <c r="B868" s="36"/>
      <c r="C868" s="36"/>
      <c r="D868" s="36"/>
    </row>
    <row r="869" spans="1:4" x14ac:dyDescent="0.25">
      <c r="A869" s="36"/>
      <c r="B869" s="36"/>
      <c r="C869" s="36"/>
      <c r="D869" s="36"/>
    </row>
    <row r="870" spans="1:4" x14ac:dyDescent="0.25">
      <c r="A870" s="36"/>
      <c r="B870" s="36"/>
      <c r="C870" s="36"/>
      <c r="D870" s="36"/>
    </row>
    <row r="871" spans="1:4" x14ac:dyDescent="0.25">
      <c r="A871" s="36"/>
      <c r="B871" s="36"/>
      <c r="C871" s="36"/>
      <c r="D871" s="36"/>
    </row>
    <row r="872" spans="1:4" x14ac:dyDescent="0.25">
      <c r="A872" s="36"/>
      <c r="B872" s="36"/>
      <c r="C872" s="36"/>
      <c r="D872" s="36"/>
    </row>
    <row r="873" spans="1:4" x14ac:dyDescent="0.25">
      <c r="A873" s="36"/>
      <c r="B873" s="36"/>
      <c r="C873" s="36"/>
      <c r="D873" s="36"/>
    </row>
    <row r="874" spans="1:4" x14ac:dyDescent="0.25">
      <c r="A874" s="36"/>
      <c r="B874" s="36"/>
      <c r="C874" s="36"/>
      <c r="D874" s="36"/>
    </row>
    <row r="875" spans="1:4" x14ac:dyDescent="0.25">
      <c r="A875" s="36"/>
      <c r="B875" s="36"/>
      <c r="C875" s="36"/>
      <c r="D875" s="36"/>
    </row>
    <row r="876" spans="1:4" x14ac:dyDescent="0.25">
      <c r="A876" s="36"/>
      <c r="B876" s="36"/>
      <c r="C876" s="36"/>
      <c r="D876" s="36"/>
    </row>
    <row r="877" spans="1:4" x14ac:dyDescent="0.25">
      <c r="A877" s="36"/>
      <c r="B877" s="36"/>
      <c r="C877" s="36"/>
      <c r="D877" s="36"/>
    </row>
    <row r="878" spans="1:4" x14ac:dyDescent="0.25">
      <c r="A878" s="36"/>
      <c r="B878" s="36"/>
      <c r="C878" s="36"/>
      <c r="D878" s="36"/>
    </row>
    <row r="879" spans="1:4" x14ac:dyDescent="0.25">
      <c r="A879" s="36"/>
      <c r="B879" s="36"/>
      <c r="C879" s="36"/>
      <c r="D879" s="36"/>
    </row>
    <row r="880" spans="1:4" x14ac:dyDescent="0.25">
      <c r="A880" s="36"/>
      <c r="B880" s="36"/>
      <c r="C880" s="36"/>
      <c r="D880" s="36"/>
    </row>
    <row r="881" spans="1:4" x14ac:dyDescent="0.25">
      <c r="A881" s="36"/>
      <c r="B881" s="36"/>
      <c r="C881" s="36"/>
      <c r="D881" s="36"/>
    </row>
    <row r="882" spans="1:4" x14ac:dyDescent="0.25">
      <c r="A882" s="36"/>
      <c r="B882" s="36"/>
      <c r="C882" s="36"/>
      <c r="D882" s="36"/>
    </row>
    <row r="883" spans="1:4" x14ac:dyDescent="0.25">
      <c r="A883" s="36"/>
      <c r="B883" s="36"/>
      <c r="C883" s="36"/>
      <c r="D883" s="36"/>
    </row>
    <row r="884" spans="1:4" x14ac:dyDescent="0.25">
      <c r="A884" s="36"/>
      <c r="B884" s="36"/>
      <c r="C884" s="36"/>
      <c r="D884" s="36"/>
    </row>
    <row r="885" spans="1:4" x14ac:dyDescent="0.25">
      <c r="A885" s="36"/>
      <c r="B885" s="36"/>
      <c r="C885" s="36"/>
      <c r="D885" s="36"/>
    </row>
    <row r="886" spans="1:4" x14ac:dyDescent="0.25">
      <c r="A886" s="36"/>
      <c r="B886" s="36"/>
      <c r="C886" s="36"/>
      <c r="D886" s="36"/>
    </row>
    <row r="887" spans="1:4" x14ac:dyDescent="0.25">
      <c r="A887" s="36"/>
      <c r="B887" s="36"/>
      <c r="C887" s="36"/>
      <c r="D887" s="36"/>
    </row>
    <row r="888" spans="1:4" x14ac:dyDescent="0.25">
      <c r="A888" s="36"/>
      <c r="B888" s="36"/>
      <c r="C888" s="36"/>
      <c r="D888" s="36"/>
    </row>
    <row r="889" spans="1:4" x14ac:dyDescent="0.25">
      <c r="A889" s="36"/>
      <c r="B889" s="36"/>
      <c r="C889" s="36"/>
      <c r="D889" s="36"/>
    </row>
    <row r="890" spans="1:4" x14ac:dyDescent="0.25">
      <c r="A890" s="36"/>
      <c r="B890" s="36"/>
      <c r="C890" s="36"/>
      <c r="D890" s="36"/>
    </row>
    <row r="891" spans="1:4" x14ac:dyDescent="0.25">
      <c r="A891" s="36"/>
      <c r="B891" s="36"/>
      <c r="C891" s="36"/>
      <c r="D891" s="36"/>
    </row>
    <row r="892" spans="1:4" x14ac:dyDescent="0.25">
      <c r="A892" s="36"/>
      <c r="B892" s="36"/>
      <c r="C892" s="36"/>
      <c r="D892" s="36"/>
    </row>
    <row r="893" spans="1:4" x14ac:dyDescent="0.25">
      <c r="A893" s="36"/>
      <c r="B893" s="36"/>
      <c r="C893" s="36"/>
      <c r="D893" s="36"/>
    </row>
    <row r="894" spans="1:4" x14ac:dyDescent="0.25">
      <c r="A894" s="36"/>
      <c r="B894" s="36"/>
      <c r="C894" s="36"/>
      <c r="D894" s="36"/>
    </row>
    <row r="895" spans="1:4" x14ac:dyDescent="0.25">
      <c r="A895" s="36"/>
      <c r="B895" s="36"/>
      <c r="C895" s="36"/>
      <c r="D895" s="36"/>
    </row>
    <row r="896" spans="1:4" x14ac:dyDescent="0.25">
      <c r="A896" s="36"/>
      <c r="B896" s="36"/>
      <c r="C896" s="36"/>
      <c r="D896" s="36"/>
    </row>
    <row r="897" spans="1:4" x14ac:dyDescent="0.25">
      <c r="A897" s="36"/>
      <c r="B897" s="36"/>
      <c r="C897" s="36"/>
      <c r="D897" s="36"/>
    </row>
    <row r="898" spans="1:4" x14ac:dyDescent="0.25">
      <c r="A898" s="36"/>
      <c r="B898" s="36"/>
      <c r="C898" s="36"/>
      <c r="D898" s="36"/>
    </row>
    <row r="899" spans="1:4" x14ac:dyDescent="0.25">
      <c r="A899" s="36"/>
      <c r="B899" s="36"/>
      <c r="C899" s="36"/>
      <c r="D899" s="36"/>
    </row>
    <row r="900" spans="1:4" x14ac:dyDescent="0.25">
      <c r="A900" s="36"/>
      <c r="B900" s="36"/>
      <c r="C900" s="36"/>
      <c r="D900" s="36"/>
    </row>
    <row r="901" spans="1:4" x14ac:dyDescent="0.25">
      <c r="A901" s="36"/>
      <c r="B901" s="36"/>
      <c r="C901" s="36"/>
      <c r="D901" s="36"/>
    </row>
    <row r="902" spans="1:4" x14ac:dyDescent="0.25">
      <c r="A902" s="36"/>
      <c r="B902" s="36"/>
      <c r="C902" s="36"/>
      <c r="D902" s="36"/>
    </row>
    <row r="903" spans="1:4" x14ac:dyDescent="0.25">
      <c r="A903" s="36"/>
      <c r="B903" s="36"/>
      <c r="C903" s="36"/>
      <c r="D903" s="36"/>
    </row>
    <row r="904" spans="1:4" x14ac:dyDescent="0.25">
      <c r="A904" s="36"/>
      <c r="B904" s="36"/>
      <c r="C904" s="36"/>
      <c r="D904" s="36"/>
    </row>
    <row r="905" spans="1:4" x14ac:dyDescent="0.25">
      <c r="A905" s="36"/>
      <c r="B905" s="36"/>
      <c r="C905" s="36"/>
      <c r="D905" s="36"/>
    </row>
    <row r="906" spans="1:4" x14ac:dyDescent="0.25">
      <c r="A906" s="36"/>
      <c r="B906" s="36"/>
      <c r="C906" s="36"/>
      <c r="D906" s="36"/>
    </row>
    <row r="907" spans="1:4" x14ac:dyDescent="0.25">
      <c r="A907" s="36"/>
      <c r="B907" s="36"/>
      <c r="C907" s="36"/>
      <c r="D907" s="36"/>
    </row>
    <row r="908" spans="1:4" x14ac:dyDescent="0.25">
      <c r="A908" s="36"/>
      <c r="B908" s="36"/>
      <c r="C908" s="36"/>
      <c r="D908" s="36"/>
    </row>
    <row r="909" spans="1:4" x14ac:dyDescent="0.25">
      <c r="A909" s="36"/>
      <c r="B909" s="36"/>
      <c r="C909" s="36"/>
      <c r="D909" s="36"/>
    </row>
    <row r="910" spans="1:4" x14ac:dyDescent="0.25">
      <c r="A910" s="36"/>
      <c r="B910" s="36"/>
      <c r="C910" s="36"/>
      <c r="D910" s="36"/>
    </row>
    <row r="911" spans="1:4" x14ac:dyDescent="0.25">
      <c r="A911" s="36"/>
      <c r="B911" s="36"/>
      <c r="C911" s="36"/>
      <c r="D911" s="36"/>
    </row>
    <row r="912" spans="1:4" x14ac:dyDescent="0.25">
      <c r="A912" s="36"/>
      <c r="B912" s="36"/>
      <c r="C912" s="36"/>
      <c r="D912" s="36"/>
    </row>
    <row r="913" spans="1:4" x14ac:dyDescent="0.25">
      <c r="A913" s="36"/>
      <c r="B913" s="36"/>
      <c r="C913" s="36"/>
      <c r="D913" s="36"/>
    </row>
    <row r="914" spans="1:4" x14ac:dyDescent="0.25">
      <c r="A914" s="36"/>
      <c r="B914" s="36"/>
      <c r="C914" s="36"/>
      <c r="D914" s="36"/>
    </row>
    <row r="915" spans="1:4" x14ac:dyDescent="0.25">
      <c r="A915" s="36"/>
      <c r="B915" s="36"/>
      <c r="C915" s="36"/>
      <c r="D915" s="36"/>
    </row>
    <row r="916" spans="1:4" x14ac:dyDescent="0.25">
      <c r="A916" s="36"/>
      <c r="B916" s="36"/>
      <c r="C916" s="36"/>
      <c r="D916" s="36"/>
    </row>
    <row r="917" spans="1:4" x14ac:dyDescent="0.25">
      <c r="A917" s="36"/>
      <c r="B917" s="36"/>
      <c r="C917" s="36"/>
      <c r="D917" s="36"/>
    </row>
  </sheetData>
  <mergeCells count="2">
    <mergeCell ref="A5:D5"/>
    <mergeCell ref="C1:D1"/>
  </mergeCells>
  <pageMargins left="0.62992125984251968" right="0.31496062992125984" top="0.55118110236220474" bottom="0.55118110236220474" header="0.31496062992125984" footer="0.31496062992125984"/>
  <pageSetup paperSize="9" scale="96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selection activeCell="G27" sqref="G27"/>
    </sheetView>
  </sheetViews>
  <sheetFormatPr defaultColWidth="8.88671875" defaultRowHeight="13.8" x14ac:dyDescent="0.25"/>
  <cols>
    <col min="1" max="1" width="24.109375" style="69" customWidth="1"/>
    <col min="2" max="4" width="16.6640625" style="69" customWidth="1"/>
    <col min="5" max="5" width="5.44140625" style="69" customWidth="1"/>
    <col min="6" max="6" width="21.88671875" style="69" customWidth="1"/>
    <col min="7" max="7" width="9.6640625" style="69" customWidth="1"/>
    <col min="8" max="16384" width="8.88671875" style="69"/>
  </cols>
  <sheetData>
    <row r="1" spans="1:6" x14ac:dyDescent="0.25">
      <c r="E1" s="170" t="s">
        <v>376</v>
      </c>
      <c r="F1" s="170"/>
    </row>
    <row r="2" spans="1:6" x14ac:dyDescent="0.25">
      <c r="E2" s="31" t="s">
        <v>416</v>
      </c>
      <c r="F2" s="31"/>
    </row>
    <row r="6" spans="1:6" ht="15.6" x14ac:dyDescent="0.3">
      <c r="A6" s="172" t="s">
        <v>379</v>
      </c>
      <c r="B6" s="172"/>
      <c r="C6" s="172"/>
      <c r="D6" s="172"/>
      <c r="E6" s="172"/>
      <c r="F6" s="172"/>
    </row>
    <row r="7" spans="1:6" ht="15.6" x14ac:dyDescent="0.3">
      <c r="A7" s="172" t="s">
        <v>346</v>
      </c>
      <c r="B7" s="172"/>
      <c r="C7" s="172"/>
      <c r="D7" s="172"/>
      <c r="E7" s="172"/>
      <c r="F7" s="172"/>
    </row>
    <row r="8" spans="1:6" ht="15.6" x14ac:dyDescent="0.3">
      <c r="A8" s="140"/>
      <c r="B8" s="140"/>
      <c r="C8" s="140"/>
      <c r="D8" s="140"/>
      <c r="F8" s="69" t="s">
        <v>347</v>
      </c>
    </row>
    <row r="9" spans="1:6" x14ac:dyDescent="0.25">
      <c r="A9" s="173" t="s">
        <v>380</v>
      </c>
      <c r="B9" s="173" t="s">
        <v>1</v>
      </c>
      <c r="C9" s="173"/>
      <c r="D9" s="173"/>
      <c r="E9" s="173"/>
      <c r="F9" s="173" t="s">
        <v>345</v>
      </c>
    </row>
    <row r="10" spans="1:6" x14ac:dyDescent="0.25">
      <c r="A10" s="173"/>
      <c r="B10" s="173"/>
      <c r="C10" s="173"/>
      <c r="D10" s="173"/>
      <c r="E10" s="173"/>
      <c r="F10" s="173"/>
    </row>
    <row r="11" spans="1:6" x14ac:dyDescent="0.25">
      <c r="A11" s="173" t="s">
        <v>387</v>
      </c>
      <c r="B11" s="173" t="s">
        <v>381</v>
      </c>
      <c r="C11" s="173"/>
      <c r="D11" s="173"/>
      <c r="E11" s="173"/>
      <c r="F11" s="174">
        <v>0</v>
      </c>
    </row>
    <row r="12" spans="1:6" x14ac:dyDescent="0.25">
      <c r="A12" s="173"/>
      <c r="B12" s="173"/>
      <c r="C12" s="173"/>
      <c r="D12" s="173"/>
      <c r="E12" s="173"/>
      <c r="F12" s="174"/>
    </row>
    <row r="13" spans="1:6" x14ac:dyDescent="0.25">
      <c r="A13" s="173"/>
      <c r="B13" s="173"/>
      <c r="C13" s="173"/>
      <c r="D13" s="173"/>
      <c r="E13" s="173"/>
      <c r="F13" s="174"/>
    </row>
    <row r="14" spans="1:6" x14ac:dyDescent="0.25">
      <c r="A14" s="173" t="s">
        <v>388</v>
      </c>
      <c r="B14" s="173" t="s">
        <v>382</v>
      </c>
      <c r="C14" s="173"/>
      <c r="D14" s="173"/>
      <c r="E14" s="173"/>
      <c r="F14" s="174">
        <v>0</v>
      </c>
    </row>
    <row r="15" spans="1:6" x14ac:dyDescent="0.25">
      <c r="A15" s="173"/>
      <c r="B15" s="173"/>
      <c r="C15" s="173"/>
      <c r="D15" s="173"/>
      <c r="E15" s="173"/>
      <c r="F15" s="174"/>
    </row>
    <row r="16" spans="1:6" x14ac:dyDescent="0.25">
      <c r="A16" s="173" t="s">
        <v>389</v>
      </c>
      <c r="B16" s="173" t="s">
        <v>383</v>
      </c>
      <c r="C16" s="173"/>
      <c r="D16" s="173"/>
      <c r="E16" s="173"/>
      <c r="F16" s="174">
        <v>-5000000</v>
      </c>
    </row>
    <row r="17" spans="1:7" x14ac:dyDescent="0.25">
      <c r="A17" s="173"/>
      <c r="B17" s="173"/>
      <c r="C17" s="173"/>
      <c r="D17" s="173"/>
      <c r="E17" s="173"/>
      <c r="F17" s="174"/>
    </row>
    <row r="18" spans="1:7" x14ac:dyDescent="0.25">
      <c r="A18" s="173"/>
      <c r="B18" s="173"/>
      <c r="C18" s="173"/>
      <c r="D18" s="173"/>
      <c r="E18" s="173"/>
      <c r="F18" s="174"/>
    </row>
    <row r="19" spans="1:7" x14ac:dyDescent="0.25">
      <c r="A19" s="173" t="s">
        <v>390</v>
      </c>
      <c r="B19" s="173" t="s">
        <v>384</v>
      </c>
      <c r="C19" s="173"/>
      <c r="D19" s="173"/>
      <c r="E19" s="173"/>
      <c r="F19" s="174">
        <v>0</v>
      </c>
    </row>
    <row r="20" spans="1:7" x14ac:dyDescent="0.25">
      <c r="A20" s="173"/>
      <c r="B20" s="173"/>
      <c r="C20" s="173"/>
      <c r="D20" s="173"/>
      <c r="E20" s="173"/>
      <c r="F20" s="174"/>
    </row>
    <row r="21" spans="1:7" ht="15" customHeight="1" x14ac:dyDescent="0.25">
      <c r="A21" s="173"/>
      <c r="B21" s="173"/>
      <c r="C21" s="173"/>
      <c r="D21" s="173"/>
      <c r="E21" s="173"/>
      <c r="F21" s="174"/>
    </row>
    <row r="22" spans="1:7" ht="13.95" customHeight="1" x14ac:dyDescent="0.25">
      <c r="A22" s="173" t="s">
        <v>391</v>
      </c>
      <c r="B22" s="173" t="s">
        <v>385</v>
      </c>
      <c r="C22" s="173"/>
      <c r="D22" s="173"/>
      <c r="E22" s="173"/>
      <c r="F22" s="174">
        <v>3066354.14</v>
      </c>
    </row>
    <row r="23" spans="1:7" ht="15" customHeight="1" x14ac:dyDescent="0.25">
      <c r="A23" s="173"/>
      <c r="B23" s="173"/>
      <c r="C23" s="173"/>
      <c r="D23" s="173"/>
      <c r="E23" s="173"/>
      <c r="F23" s="174"/>
    </row>
    <row r="24" spans="1:7" x14ac:dyDescent="0.25">
      <c r="A24" s="173" t="s">
        <v>386</v>
      </c>
      <c r="B24" s="173"/>
      <c r="C24" s="173"/>
      <c r="D24" s="173"/>
      <c r="E24" s="173"/>
      <c r="F24" s="174">
        <f>F11+F14+F16+F19+F22</f>
        <v>-1933645.8599999999</v>
      </c>
    </row>
    <row r="25" spans="1:7" x14ac:dyDescent="0.25">
      <c r="A25" s="173"/>
      <c r="B25" s="173"/>
      <c r="C25" s="173"/>
      <c r="D25" s="173"/>
      <c r="E25" s="173"/>
      <c r="F25" s="174"/>
    </row>
    <row r="31" spans="1:7" ht="15.6" x14ac:dyDescent="0.25">
      <c r="A31" s="171"/>
      <c r="B31" s="171"/>
      <c r="C31" s="171"/>
      <c r="D31" s="171"/>
      <c r="E31" s="171"/>
      <c r="F31" s="171"/>
      <c r="G31" s="171"/>
    </row>
    <row r="32" spans="1:7" ht="15.6" x14ac:dyDescent="0.3">
      <c r="A32" s="172"/>
      <c r="B32" s="172"/>
      <c r="C32" s="172"/>
      <c r="D32" s="172"/>
      <c r="E32" s="172"/>
      <c r="F32" s="172"/>
      <c r="G32" s="172"/>
    </row>
  </sheetData>
  <mergeCells count="25">
    <mergeCell ref="E1:F1"/>
    <mergeCell ref="A6:F6"/>
    <mergeCell ref="A7:F7"/>
    <mergeCell ref="A9:A10"/>
    <mergeCell ref="B9:E10"/>
    <mergeCell ref="F9:F10"/>
    <mergeCell ref="A11:A13"/>
    <mergeCell ref="B11:E13"/>
    <mergeCell ref="F11:F13"/>
    <mergeCell ref="A14:A15"/>
    <mergeCell ref="B14:E15"/>
    <mergeCell ref="F14:F15"/>
    <mergeCell ref="A16:A18"/>
    <mergeCell ref="B16:E18"/>
    <mergeCell ref="F16:F18"/>
    <mergeCell ref="A24:E25"/>
    <mergeCell ref="F24:F25"/>
    <mergeCell ref="A31:G31"/>
    <mergeCell ref="A32:G32"/>
    <mergeCell ref="A19:A21"/>
    <mergeCell ref="B19:E21"/>
    <mergeCell ref="F19:F21"/>
    <mergeCell ref="A22:A23"/>
    <mergeCell ref="B22:E23"/>
    <mergeCell ref="F22:F23"/>
  </mergeCells>
  <pageMargins left="0.7" right="0.7" top="0.75" bottom="0.75" header="0.3" footer="0.3"/>
  <pageSetup paperSize="9" scale="78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view="pageBreakPreview" zoomScale="60" zoomScaleNormal="100" workbookViewId="0">
      <selection activeCell="J25" sqref="J25"/>
    </sheetView>
  </sheetViews>
  <sheetFormatPr defaultRowHeight="14.4" x14ac:dyDescent="0.3"/>
  <cols>
    <col min="1" max="1" width="7.44140625" customWidth="1"/>
    <col min="2" max="2" width="30.21875" customWidth="1"/>
    <col min="3" max="3" width="25.6640625" customWidth="1"/>
    <col min="4" max="4" width="13.77734375" customWidth="1"/>
    <col min="5" max="5" width="15.88671875" customWidth="1"/>
    <col min="6" max="7" width="13.33203125" customWidth="1"/>
    <col min="8" max="8" width="37.44140625" customWidth="1"/>
    <col min="9" max="9" width="10.109375" customWidth="1"/>
  </cols>
  <sheetData>
    <row r="1" spans="1:14" s="145" customFormat="1" ht="20.399999999999999" customHeight="1" x14ac:dyDescent="0.25">
      <c r="G1" s="170" t="s">
        <v>392</v>
      </c>
      <c r="H1" s="170"/>
    </row>
    <row r="2" spans="1:14" s="145" customFormat="1" ht="19.2" customHeight="1" x14ac:dyDescent="0.25">
      <c r="G2" s="170" t="s">
        <v>416</v>
      </c>
      <c r="H2" s="170"/>
    </row>
    <row r="3" spans="1:14" s="145" customFormat="1" ht="13.2" x14ac:dyDescent="0.25"/>
    <row r="4" spans="1:14" s="29" customFormat="1" ht="14.4" customHeight="1" x14ac:dyDescent="0.25">
      <c r="A4" s="208" t="s">
        <v>393</v>
      </c>
      <c r="B4" s="208"/>
      <c r="C4" s="208"/>
      <c r="D4" s="208"/>
      <c r="E4" s="208"/>
      <c r="F4" s="208"/>
      <c r="G4" s="208"/>
      <c r="H4" s="208"/>
    </row>
    <row r="5" spans="1:14" s="29" customFormat="1" ht="18.600000000000001" customHeight="1" x14ac:dyDescent="0.25">
      <c r="A5" s="208" t="s">
        <v>394</v>
      </c>
      <c r="B5" s="208"/>
      <c r="C5" s="208"/>
      <c r="D5" s="208"/>
      <c r="E5" s="208"/>
      <c r="F5" s="208"/>
      <c r="G5" s="208"/>
      <c r="H5" s="208"/>
    </row>
    <row r="6" spans="1:14" s="29" customFormat="1" ht="16.95" customHeight="1" x14ac:dyDescent="0.25">
      <c r="A6" s="208" t="s">
        <v>395</v>
      </c>
      <c r="B6" s="208"/>
      <c r="C6" s="208"/>
      <c r="D6" s="208"/>
      <c r="E6" s="208"/>
      <c r="F6" s="208"/>
      <c r="G6" s="208"/>
      <c r="H6" s="208"/>
    </row>
    <row r="7" spans="1:14" s="29" customFormat="1" ht="13.2" customHeight="1" x14ac:dyDescent="0.25">
      <c r="A7" s="153"/>
      <c r="B7" s="153"/>
      <c r="C7" s="153"/>
      <c r="D7" s="153"/>
      <c r="E7" s="153"/>
      <c r="F7" s="153"/>
      <c r="G7" s="153"/>
      <c r="H7" s="153"/>
    </row>
    <row r="8" spans="1:14" s="29" customFormat="1" ht="39" customHeight="1" x14ac:dyDescent="0.3">
      <c r="A8" s="207" t="s">
        <v>396</v>
      </c>
      <c r="B8" s="207"/>
      <c r="C8" s="207"/>
      <c r="D8" s="207"/>
      <c r="E8" s="207"/>
      <c r="F8" s="207"/>
      <c r="G8" s="207"/>
      <c r="H8" s="207"/>
      <c r="I8" s="146"/>
    </row>
    <row r="9" spans="1:14" s="29" customFormat="1" ht="14.4" customHeight="1" thickBot="1" x14ac:dyDescent="0.35">
      <c r="A9" s="154"/>
      <c r="B9" s="155"/>
      <c r="C9" s="155"/>
      <c r="D9" s="155"/>
      <c r="E9" s="155"/>
      <c r="F9" s="155"/>
      <c r="G9" s="155"/>
      <c r="H9" s="156"/>
      <c r="I9" s="146"/>
    </row>
    <row r="10" spans="1:14" s="29" customFormat="1" ht="16.5" customHeight="1" thickBot="1" x14ac:dyDescent="0.35">
      <c r="A10" s="186" t="s">
        <v>397</v>
      </c>
      <c r="B10" s="199" t="s">
        <v>398</v>
      </c>
      <c r="C10" s="200" t="s">
        <v>399</v>
      </c>
      <c r="D10" s="202" t="s">
        <v>400</v>
      </c>
      <c r="E10" s="203"/>
      <c r="F10" s="200" t="s">
        <v>401</v>
      </c>
      <c r="G10" s="200" t="s">
        <v>402</v>
      </c>
      <c r="H10" s="186" t="s">
        <v>403</v>
      </c>
      <c r="I10" s="146"/>
    </row>
    <row r="11" spans="1:14" s="29" customFormat="1" ht="21" customHeight="1" thickBot="1" x14ac:dyDescent="0.35">
      <c r="A11" s="197"/>
      <c r="B11" s="199"/>
      <c r="C11" s="201"/>
      <c r="D11" s="204"/>
      <c r="E11" s="205"/>
      <c r="F11" s="206"/>
      <c r="G11" s="206"/>
      <c r="H11" s="187"/>
      <c r="I11" s="146"/>
    </row>
    <row r="12" spans="1:14" s="29" customFormat="1" ht="67.5" customHeight="1" thickBot="1" x14ac:dyDescent="0.35">
      <c r="A12" s="198"/>
      <c r="B12" s="199"/>
      <c r="C12" s="201"/>
      <c r="D12" s="157" t="s">
        <v>404</v>
      </c>
      <c r="E12" s="157" t="s">
        <v>345</v>
      </c>
      <c r="F12" s="206"/>
      <c r="G12" s="206"/>
      <c r="H12" s="188"/>
      <c r="I12" s="147"/>
      <c r="J12" s="148"/>
      <c r="K12" s="148"/>
      <c r="L12" s="148"/>
      <c r="M12" s="148"/>
      <c r="N12" s="148"/>
    </row>
    <row r="13" spans="1:14" s="29" customFormat="1" ht="144.6" customHeight="1" thickBot="1" x14ac:dyDescent="0.3">
      <c r="A13" s="158" t="s">
        <v>405</v>
      </c>
      <c r="B13" s="159" t="s">
        <v>406</v>
      </c>
      <c r="C13" s="160" t="s">
        <v>407</v>
      </c>
      <c r="D13" s="161">
        <v>35000000</v>
      </c>
      <c r="E13" s="161">
        <v>35000000</v>
      </c>
      <c r="F13" s="158" t="s">
        <v>408</v>
      </c>
      <c r="G13" s="158" t="s">
        <v>408</v>
      </c>
      <c r="H13" s="162" t="s">
        <v>409</v>
      </c>
    </row>
    <row r="14" spans="1:14" s="29" customFormat="1" ht="19.2" customHeight="1" thickBot="1" x14ac:dyDescent="0.3">
      <c r="A14" s="163"/>
      <c r="B14" s="164" t="s">
        <v>410</v>
      </c>
      <c r="C14" s="165"/>
      <c r="D14" s="166">
        <f>SUM(D13:D13)</f>
        <v>35000000</v>
      </c>
      <c r="E14" s="166">
        <f>SUM(E13:E13)</f>
        <v>35000000</v>
      </c>
      <c r="F14" s="167"/>
      <c r="G14" s="167"/>
      <c r="H14" s="157"/>
    </row>
    <row r="15" spans="1:14" s="29" customFormat="1" ht="37.799999999999997" customHeight="1" thickBot="1" x14ac:dyDescent="0.35">
      <c r="A15" s="189" t="s">
        <v>411</v>
      </c>
      <c r="B15" s="189"/>
      <c r="C15" s="189"/>
      <c r="D15" s="189"/>
      <c r="E15" s="189"/>
      <c r="F15" s="189"/>
      <c r="G15" s="189"/>
      <c r="H15" s="189"/>
      <c r="I15" s="146"/>
    </row>
    <row r="16" spans="1:14" s="29" customFormat="1" ht="16.8" hidden="1" x14ac:dyDescent="0.3">
      <c r="B16" s="145"/>
      <c r="C16" s="145"/>
      <c r="D16" s="145"/>
      <c r="I16" s="146"/>
    </row>
    <row r="17" spans="1:9" s="29" customFormat="1" ht="12.6" hidden="1" customHeight="1" thickBot="1" x14ac:dyDescent="0.35">
      <c r="B17" s="145"/>
      <c r="C17" s="145"/>
      <c r="D17" s="145"/>
      <c r="I17" s="146"/>
    </row>
    <row r="18" spans="1:9" s="29" customFormat="1" ht="17.399999999999999" hidden="1" thickBot="1" x14ac:dyDescent="0.35">
      <c r="B18" s="145"/>
      <c r="C18" s="145"/>
      <c r="D18" s="156" t="s">
        <v>412</v>
      </c>
      <c r="I18" s="146"/>
    </row>
    <row r="19" spans="1:9" s="29" customFormat="1" ht="111.6" customHeight="1" thickBot="1" x14ac:dyDescent="0.3">
      <c r="A19" s="190" t="s">
        <v>413</v>
      </c>
      <c r="B19" s="191"/>
      <c r="C19" s="190" t="s">
        <v>414</v>
      </c>
      <c r="D19" s="192"/>
      <c r="E19" s="193"/>
      <c r="F19" s="194"/>
      <c r="G19" s="195"/>
      <c r="H19" s="196"/>
      <c r="I19" s="150"/>
    </row>
    <row r="20" spans="1:9" s="29" customFormat="1" ht="27" customHeight="1" x14ac:dyDescent="0.3">
      <c r="A20" s="175" t="s">
        <v>417</v>
      </c>
      <c r="B20" s="176"/>
      <c r="C20" s="177">
        <v>0</v>
      </c>
      <c r="D20" s="178"/>
      <c r="E20" s="179"/>
      <c r="F20" s="179"/>
      <c r="G20" s="179"/>
      <c r="H20" s="180"/>
      <c r="I20" s="151"/>
    </row>
    <row r="21" spans="1:9" s="29" customFormat="1" ht="17.399999999999999" thickBot="1" x14ac:dyDescent="0.35">
      <c r="A21" s="181" t="s">
        <v>418</v>
      </c>
      <c r="B21" s="182"/>
      <c r="C21" s="183">
        <v>35000000</v>
      </c>
      <c r="D21" s="184"/>
      <c r="E21" s="185"/>
      <c r="F21" s="185"/>
      <c r="G21" s="185"/>
      <c r="H21" s="185"/>
      <c r="I21" s="151"/>
    </row>
    <row r="22" spans="1:9" s="29" customFormat="1" ht="15.6" x14ac:dyDescent="0.3">
      <c r="A22" s="149"/>
      <c r="B22" s="149"/>
      <c r="C22" s="149"/>
      <c r="D22" s="149"/>
      <c r="E22" s="149"/>
      <c r="F22" s="149"/>
      <c r="G22" s="149"/>
      <c r="H22" s="149"/>
    </row>
    <row r="23" spans="1:9" s="29" customFormat="1" ht="13.2" x14ac:dyDescent="0.25"/>
    <row r="24" spans="1:9" s="29" customFormat="1" ht="13.2" x14ac:dyDescent="0.25"/>
    <row r="25" spans="1:9" s="29" customFormat="1" ht="13.2" x14ac:dyDescent="0.25"/>
    <row r="26" spans="1:9" s="29" customFormat="1" ht="13.2" x14ac:dyDescent="0.25"/>
    <row r="27" spans="1:9" s="29" customFormat="1" ht="13.2" x14ac:dyDescent="0.25"/>
    <row r="28" spans="1:9" s="29" customFormat="1" ht="13.2" x14ac:dyDescent="0.25"/>
    <row r="29" spans="1:9" s="152" customFormat="1" x14ac:dyDescent="0.3"/>
    <row r="30" spans="1:9" s="152" customFormat="1" x14ac:dyDescent="0.3"/>
    <row r="31" spans="1:9" s="152" customFormat="1" x14ac:dyDescent="0.3"/>
    <row r="32" spans="1:9" s="152" customFormat="1" x14ac:dyDescent="0.3"/>
    <row r="33" s="152" customFormat="1" x14ac:dyDescent="0.3"/>
    <row r="34" s="152" customFormat="1" x14ac:dyDescent="0.3"/>
    <row r="35" s="152" customFormat="1" x14ac:dyDescent="0.3"/>
    <row r="36" s="152" customFormat="1" x14ac:dyDescent="0.3"/>
    <row r="37" s="152" customFormat="1" x14ac:dyDescent="0.3"/>
    <row r="38" s="152" customFormat="1" x14ac:dyDescent="0.3"/>
  </sheetData>
  <mergeCells count="26">
    <mergeCell ref="A8:H8"/>
    <mergeCell ref="G1:H1"/>
    <mergeCell ref="G2:H2"/>
    <mergeCell ref="A4:H4"/>
    <mergeCell ref="A5:H5"/>
    <mergeCell ref="A6:H6"/>
    <mergeCell ref="H10:H12"/>
    <mergeCell ref="A15:H15"/>
    <mergeCell ref="A19:B19"/>
    <mergeCell ref="C19:D19"/>
    <mergeCell ref="E19:F19"/>
    <mergeCell ref="G19:H19"/>
    <mergeCell ref="A10:A12"/>
    <mergeCell ref="B10:B12"/>
    <mergeCell ref="C10:C12"/>
    <mergeCell ref="D10:E11"/>
    <mergeCell ref="F10:F12"/>
    <mergeCell ref="G10:G12"/>
    <mergeCell ref="A20:B20"/>
    <mergeCell ref="C20:D20"/>
    <mergeCell ref="E20:F20"/>
    <mergeCell ref="G20:H20"/>
    <mergeCell ref="A21:B21"/>
    <mergeCell ref="C21:D21"/>
    <mergeCell ref="E21:F21"/>
    <mergeCell ref="G21:H21"/>
  </mergeCells>
  <pageMargins left="0.70866141732283472" right="0.31496062992125984" top="0.15748031496062992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Расх. полностью прил 4 2016</vt:lpstr>
      <vt:lpstr>Расх.по прогр. прил 5 2016</vt:lpstr>
      <vt:lpstr>источники</vt:lpstr>
      <vt:lpstr>гарантия</vt:lpstr>
      <vt:lpstr>источники!Область_печати</vt:lpstr>
      <vt:lpstr>'Расх. полностью прил 4 2016'!Область_печати</vt:lpstr>
      <vt:lpstr>'Расх.по прогр. прил 5 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2016-05-06T11:25:34Z</dcterms:modified>
</cp:coreProperties>
</file>